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DM\Desktop\KUNDAN LAL\DLCC\DLCC December 2018\"/>
    </mc:Choice>
  </mc:AlternateContent>
  <bookViews>
    <workbookView xWindow="0" yWindow="0" windowWidth="16320" windowHeight="5670"/>
  </bookViews>
  <sheets>
    <sheet name="AGENDA" sheetId="5" r:id="rId1"/>
    <sheet name="Sheet5" sheetId="6" state="hidden" r:id="rId2"/>
    <sheet name="Sheet6" sheetId="7" state="hidden" r:id="rId3"/>
    <sheet name="Sheet1" sheetId="1" state="hidden" r:id="rId4"/>
    <sheet name="Sheet2" sheetId="2" state="hidden" r:id="rId5"/>
    <sheet name="Sheet3" sheetId="3" state="hidden" r:id="rId6"/>
    <sheet name="Sheet4" sheetId="4" state="hidden" r:id="rId7"/>
  </sheets>
  <externalReferences>
    <externalReference r:id="rId8"/>
    <externalReference r:id="rId9"/>
  </externalReferences>
  <definedNames>
    <definedName name="OLE_LINK1" localSheetId="0">AGENDA!$B$163</definedName>
    <definedName name="_xlnm.Print_Area" localSheetId="0">AGENDA!$A$1:$P$318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5" l="1"/>
  <c r="H265" i="5" l="1"/>
  <c r="H264" i="5"/>
  <c r="H263" i="5"/>
  <c r="G204" i="5"/>
  <c r="G202" i="5"/>
  <c r="G215" i="5" l="1"/>
  <c r="F118" i="5"/>
  <c r="F119" i="5"/>
  <c r="F266" i="5"/>
  <c r="E113" i="5" l="1"/>
  <c r="C113" i="5"/>
  <c r="D95" i="5"/>
  <c r="F95" i="5" s="1"/>
  <c r="D96" i="5"/>
  <c r="F96" i="5" s="1"/>
  <c r="D97" i="5"/>
  <c r="F97" i="5" s="1"/>
  <c r="D98" i="5"/>
  <c r="F98" i="5" s="1"/>
  <c r="D99" i="5"/>
  <c r="F99" i="5" s="1"/>
  <c r="D100" i="5"/>
  <c r="F100" i="5" s="1"/>
  <c r="D101" i="5"/>
  <c r="F101" i="5" s="1"/>
  <c r="D102" i="5"/>
  <c r="F102" i="5" s="1"/>
  <c r="D103" i="5"/>
  <c r="F103" i="5" s="1"/>
  <c r="D104" i="5"/>
  <c r="F104" i="5" s="1"/>
  <c r="D105" i="5"/>
  <c r="F105" i="5" s="1"/>
  <c r="D106" i="5"/>
  <c r="F106" i="5" s="1"/>
  <c r="D107" i="5"/>
  <c r="F107" i="5" s="1"/>
  <c r="D108" i="5"/>
  <c r="F108" i="5" s="1"/>
  <c r="D109" i="5"/>
  <c r="F109" i="5" s="1"/>
  <c r="D110" i="5"/>
  <c r="F110" i="5" s="1"/>
  <c r="D111" i="5"/>
  <c r="F111" i="5" s="1"/>
  <c r="D112" i="5"/>
  <c r="F112" i="5" s="1"/>
  <c r="D94" i="5"/>
  <c r="F94" i="5" s="1"/>
  <c r="D113" i="5" l="1"/>
  <c r="F113" i="5" s="1"/>
  <c r="K303" i="5"/>
  <c r="L302" i="5"/>
  <c r="K302" i="5"/>
  <c r="L301" i="5"/>
  <c r="K301" i="5"/>
  <c r="L300" i="5"/>
  <c r="K300" i="5"/>
  <c r="L299" i="5"/>
  <c r="K299" i="5"/>
  <c r="L298" i="5"/>
  <c r="K298" i="5"/>
  <c r="L297" i="5"/>
  <c r="K297" i="5"/>
  <c r="L296" i="5"/>
  <c r="K296" i="5"/>
  <c r="L295" i="5"/>
  <c r="K295" i="5"/>
  <c r="L294" i="5"/>
  <c r="K294" i="5"/>
  <c r="L293" i="5"/>
  <c r="K293" i="5"/>
  <c r="L292" i="5"/>
  <c r="K292" i="5"/>
  <c r="L291" i="5"/>
  <c r="K291" i="5"/>
  <c r="L290" i="5"/>
  <c r="K290" i="5"/>
  <c r="L289" i="5"/>
  <c r="K289" i="5"/>
  <c r="L288" i="5"/>
  <c r="K288" i="5"/>
  <c r="L287" i="5"/>
  <c r="K287" i="5"/>
  <c r="L286" i="5"/>
  <c r="K286" i="5"/>
  <c r="L285" i="5"/>
  <c r="K285" i="5"/>
  <c r="L284" i="5"/>
  <c r="K284" i="5"/>
  <c r="L283" i="5"/>
  <c r="K283" i="5"/>
  <c r="L282" i="5"/>
  <c r="K282" i="5"/>
  <c r="L281" i="5"/>
  <c r="K281" i="5"/>
  <c r="L280" i="5"/>
  <c r="K280" i="5"/>
  <c r="L279" i="5"/>
  <c r="K279" i="5"/>
  <c r="M287" i="5" l="1"/>
  <c r="M291" i="5"/>
  <c r="M280" i="5"/>
  <c r="M282" i="5"/>
  <c r="M284" i="5"/>
  <c r="M288" i="5"/>
  <c r="M290" i="5"/>
  <c r="M292" i="5"/>
  <c r="M294" i="5"/>
  <c r="M296" i="5"/>
  <c r="M298" i="5"/>
  <c r="M300" i="5"/>
  <c r="M302" i="5"/>
  <c r="M281" i="5"/>
  <c r="M279" i="5"/>
  <c r="M293" i="5"/>
  <c r="M297" i="5"/>
  <c r="M301" i="5"/>
  <c r="M283" i="5"/>
  <c r="M285" i="5"/>
  <c r="M289" i="5"/>
  <c r="M286" i="5"/>
  <c r="M295" i="5"/>
  <c r="M299" i="5"/>
  <c r="L303" i="5"/>
  <c r="M303" i="5" s="1"/>
  <c r="E266" i="5" l="1"/>
  <c r="D266" i="5"/>
  <c r="C266" i="5"/>
  <c r="H266" i="5" s="1"/>
  <c r="H132" i="5" l="1"/>
  <c r="I132" i="5"/>
  <c r="G47" i="5" l="1"/>
  <c r="F47" i="5"/>
  <c r="E47" i="5"/>
  <c r="C47" i="5"/>
  <c r="B47" i="5"/>
  <c r="D45" i="5"/>
  <c r="E46" i="5" s="1"/>
  <c r="F46" i="5" l="1"/>
  <c r="H45" i="5"/>
  <c r="H16" i="5" l="1"/>
  <c r="K16" i="5"/>
  <c r="F151" i="5" l="1"/>
  <c r="I133" i="5" l="1"/>
  <c r="H133" i="5"/>
  <c r="I131" i="5"/>
  <c r="H131" i="5"/>
  <c r="I130" i="5"/>
  <c r="H130" i="5"/>
  <c r="I129" i="5"/>
  <c r="H129" i="5"/>
  <c r="I127" i="5"/>
  <c r="H127" i="5"/>
  <c r="G128" i="5"/>
  <c r="F128" i="5"/>
  <c r="E128" i="5" l="1"/>
  <c r="I128" i="5" s="1"/>
  <c r="D128" i="5"/>
  <c r="D126" i="5" l="1"/>
  <c r="H128" i="5"/>
  <c r="E126" i="5"/>
  <c r="E134" i="5" l="1"/>
  <c r="I134" i="5" s="1"/>
  <c r="I126" i="5"/>
  <c r="D134" i="5"/>
  <c r="H134" i="5" s="1"/>
  <c r="H126" i="5"/>
  <c r="F58" i="5"/>
  <c r="F61" i="5" l="1"/>
  <c r="D41" i="5"/>
  <c r="G43" i="5" l="1"/>
  <c r="J31" i="5"/>
  <c r="J30" i="5"/>
  <c r="H31" i="5"/>
  <c r="H30" i="5"/>
  <c r="H29" i="5"/>
  <c r="H26" i="5"/>
  <c r="H24" i="5"/>
  <c r="H21" i="5"/>
  <c r="H18" i="5"/>
  <c r="H17" i="5"/>
  <c r="H14" i="5"/>
  <c r="H13" i="5"/>
  <c r="H12" i="5"/>
  <c r="H10" i="5"/>
  <c r="H9" i="5"/>
  <c r="H8" i="5"/>
  <c r="H7" i="5"/>
  <c r="D38" i="5" l="1"/>
  <c r="E39" i="5" l="1"/>
  <c r="D47" i="5"/>
  <c r="H38" i="5"/>
  <c r="F39" i="5"/>
  <c r="H28" i="5" l="1"/>
  <c r="K18" i="5" l="1"/>
  <c r="K21" i="5"/>
  <c r="K24" i="5"/>
  <c r="G205" i="5" l="1"/>
  <c r="F205" i="5"/>
  <c r="E205" i="5"/>
  <c r="D205" i="5"/>
  <c r="C205" i="5"/>
  <c r="H205" i="5" l="1"/>
  <c r="F43" i="5"/>
  <c r="E43" i="5"/>
  <c r="C43" i="5"/>
  <c r="F42" i="5" l="1"/>
  <c r="H41" i="5"/>
  <c r="E42" i="5"/>
  <c r="D43" i="5"/>
  <c r="F55" i="5" l="1"/>
  <c r="F54" i="5"/>
  <c r="F53" i="5"/>
  <c r="F52" i="5"/>
  <c r="D56" i="5"/>
  <c r="E56" i="5"/>
  <c r="D59" i="5" l="1"/>
  <c r="D62" i="5"/>
  <c r="E59" i="5"/>
  <c r="E62" i="5"/>
  <c r="B43" i="5"/>
  <c r="G258" i="5" l="1"/>
  <c r="F258" i="5"/>
  <c r="H23" i="5" l="1"/>
  <c r="H20" i="5"/>
  <c r="H15" i="5"/>
  <c r="H11" i="5"/>
  <c r="I28" i="5" l="1"/>
  <c r="I23" i="5"/>
  <c r="I20" i="5"/>
  <c r="I15" i="5"/>
  <c r="I11" i="5"/>
  <c r="C56" i="5" l="1"/>
  <c r="C59" i="5" l="1"/>
  <c r="F59" i="5" s="1"/>
  <c r="F56" i="5"/>
  <c r="F62" i="5" s="1"/>
  <c r="L14" i="5"/>
  <c r="L13" i="5"/>
  <c r="L12" i="5"/>
  <c r="H204" i="5" l="1"/>
  <c r="H202" i="5"/>
  <c r="G211" i="5" l="1"/>
  <c r="G212" i="5"/>
  <c r="G213" i="5"/>
  <c r="G210" i="5"/>
  <c r="H212" i="5"/>
  <c r="F155" i="5" l="1"/>
  <c r="F154" i="5"/>
  <c r="F153" i="5"/>
  <c r="H210" i="5" l="1"/>
  <c r="J28" i="5" l="1"/>
  <c r="J23" i="5"/>
  <c r="J20" i="5"/>
  <c r="J15" i="5"/>
  <c r="J11" i="5"/>
  <c r="L15" i="5" l="1"/>
  <c r="H215" i="5" l="1"/>
  <c r="H213" i="5" l="1"/>
  <c r="H211" i="5"/>
  <c r="E149" i="5" l="1"/>
  <c r="D149" i="5"/>
  <c r="F148" i="5"/>
  <c r="F147" i="5"/>
  <c r="F146" i="5"/>
  <c r="F145" i="5"/>
  <c r="F144" i="5"/>
  <c r="F143" i="5"/>
  <c r="F142" i="5"/>
  <c r="F13" i="7"/>
  <c r="E13" i="7"/>
  <c r="D13" i="7"/>
  <c r="C13" i="7"/>
  <c r="J13" i="7"/>
  <c r="K13" i="7"/>
  <c r="L13" i="7"/>
  <c r="I13" i="7"/>
  <c r="F149" i="5" l="1"/>
  <c r="N13" i="7" l="1"/>
  <c r="M13" i="7"/>
  <c r="D29" i="7"/>
  <c r="C29" i="7"/>
  <c r="E28" i="7"/>
  <c r="E27" i="7"/>
  <c r="E26" i="7"/>
  <c r="E25" i="7"/>
  <c r="E24" i="7"/>
  <c r="E23" i="7"/>
  <c r="E22" i="7"/>
  <c r="H13" i="7"/>
  <c r="G13" i="7"/>
  <c r="N12" i="7"/>
  <c r="M12" i="7"/>
  <c r="H12" i="7"/>
  <c r="G12" i="7"/>
  <c r="N11" i="7"/>
  <c r="M11" i="7"/>
  <c r="H11" i="7"/>
  <c r="G11" i="7"/>
  <c r="N10" i="7"/>
  <c r="M10" i="7"/>
  <c r="H10" i="7"/>
  <c r="G10" i="7"/>
  <c r="N9" i="7"/>
  <c r="M9" i="7"/>
  <c r="H9" i="7"/>
  <c r="G9" i="7"/>
  <c r="N8" i="7"/>
  <c r="M8" i="7"/>
  <c r="H8" i="7"/>
  <c r="G8" i="7"/>
  <c r="N7" i="7"/>
  <c r="M7" i="7"/>
  <c r="H7" i="7"/>
  <c r="G7" i="7"/>
  <c r="N6" i="7"/>
  <c r="M6" i="7"/>
  <c r="H6" i="7"/>
  <c r="G6" i="7"/>
  <c r="E29" i="7" l="1"/>
  <c r="L31" i="5" l="1"/>
  <c r="L30" i="5"/>
  <c r="L29" i="5"/>
  <c r="L26" i="5"/>
  <c r="L27" i="5" s="1"/>
  <c r="L24" i="5"/>
  <c r="L21" i="5"/>
  <c r="L22" i="5" s="1"/>
  <c r="L18" i="5"/>
  <c r="L19" i="5" s="1"/>
  <c r="L17" i="5"/>
  <c r="L16" i="5"/>
  <c r="K31" i="5"/>
  <c r="K30" i="5"/>
  <c r="K29" i="5"/>
  <c r="K26" i="5"/>
  <c r="K27" i="5" s="1"/>
  <c r="K22" i="5"/>
  <c r="K15" i="5"/>
  <c r="K17" i="5"/>
  <c r="K19" i="5"/>
  <c r="K12" i="5"/>
  <c r="K13" i="5"/>
  <c r="K14" i="5"/>
  <c r="L8" i="5"/>
  <c r="L9" i="5"/>
  <c r="L10" i="5"/>
  <c r="L11" i="5"/>
  <c r="L7" i="5"/>
  <c r="K8" i="5"/>
  <c r="K9" i="5"/>
  <c r="K10" i="5"/>
  <c r="K11" i="5"/>
  <c r="K7" i="5"/>
  <c r="L20" i="5" l="1"/>
  <c r="K23" i="5"/>
  <c r="K20" i="5"/>
  <c r="L23" i="5"/>
</calcChain>
</file>

<file path=xl/sharedStrings.xml><?xml version="1.0" encoding="utf-8"?>
<sst xmlns="http://schemas.openxmlformats.org/spreadsheetml/2006/main" count="893" uniqueCount="489">
  <si>
    <t>STATEMENT - I</t>
  </si>
  <si>
    <t>Banking Key Indicators only for VADODARA DISTRICT ONLY</t>
  </si>
  <si>
    <t>Bank   : ___________________________</t>
  </si>
  <si>
    <t xml:space="preserve">For the Quarter ended </t>
  </si>
  <si>
    <t>PART-A</t>
  </si>
  <si>
    <t>(Outstanding AMT. IN LACS)</t>
  </si>
  <si>
    <t>Sr.No</t>
  </si>
  <si>
    <t>Particulars</t>
  </si>
  <si>
    <t xml:space="preserve"> METRO</t>
  </si>
  <si>
    <t>Urban</t>
  </si>
  <si>
    <t>Semi-Urban</t>
  </si>
  <si>
    <t>Rural</t>
  </si>
  <si>
    <t>Total</t>
  </si>
  <si>
    <t>A/cs</t>
  </si>
  <si>
    <t>Amt</t>
  </si>
  <si>
    <t>amt</t>
  </si>
  <si>
    <t>No. of Branches</t>
  </si>
  <si>
    <t>Total Deposits</t>
  </si>
  <si>
    <t>Total Advance</t>
  </si>
  <si>
    <t xml:space="preserve">PART-B (OUTSTANDING ADVANCES AS ON </t>
  </si>
  <si>
    <t>Sector</t>
  </si>
  <si>
    <t>Outstanding for all branches of District</t>
  </si>
  <si>
    <t>Under Priority Sector</t>
  </si>
  <si>
    <t>A/Cs</t>
  </si>
  <si>
    <t>AMT. IN LACS</t>
  </si>
  <si>
    <t>A</t>
  </si>
  <si>
    <t>Total Agriculture</t>
  </si>
  <si>
    <t>Of which Crop Loan</t>
  </si>
  <si>
    <t>Of which Agri. TL</t>
  </si>
  <si>
    <t>B</t>
  </si>
  <si>
    <t>MSME (Micro, Small &amp; Medium Enterprise)</t>
  </si>
  <si>
    <t>C</t>
  </si>
  <si>
    <t>Education - PS</t>
  </si>
  <si>
    <t>D</t>
  </si>
  <si>
    <t>Housing - PS</t>
  </si>
  <si>
    <t>E</t>
  </si>
  <si>
    <t>Export Credit</t>
  </si>
  <si>
    <t>F</t>
  </si>
  <si>
    <t>Social Infrastructure</t>
  </si>
  <si>
    <t>G</t>
  </si>
  <si>
    <t>Renewable Energy</t>
  </si>
  <si>
    <t>H</t>
  </si>
  <si>
    <r>
      <t xml:space="preserve">Others - </t>
    </r>
    <r>
      <rPr>
        <sz val="12"/>
        <color rgb="FFFF0000"/>
        <rFont val="Arial"/>
        <family val="2"/>
        <charset val="1"/>
      </rPr>
      <t>PS</t>
    </r>
  </si>
  <si>
    <t>Total Priority Sector (A to H)</t>
  </si>
  <si>
    <t>Under Non-Priority Sector</t>
  </si>
  <si>
    <t>Heavy Industries</t>
  </si>
  <si>
    <t>Medium Industries</t>
  </si>
  <si>
    <r>
      <t xml:space="preserve">Education - </t>
    </r>
    <r>
      <rPr>
        <sz val="12"/>
        <color rgb="FFFF0000"/>
        <rFont val="Arial"/>
        <family val="2"/>
        <charset val="1"/>
      </rPr>
      <t>NPS</t>
    </r>
  </si>
  <si>
    <r>
      <t xml:space="preserve">Housing - </t>
    </r>
    <r>
      <rPr>
        <sz val="12"/>
        <color rgb="FFFF0000"/>
        <rFont val="Arial"/>
        <family val="2"/>
        <charset val="1"/>
      </rPr>
      <t>NPS</t>
    </r>
  </si>
  <si>
    <r>
      <t xml:space="preserve"> Others - </t>
    </r>
    <r>
      <rPr>
        <sz val="12"/>
        <color rgb="FFFF0000"/>
        <rFont val="Arial"/>
        <family val="2"/>
        <charset val="1"/>
      </rPr>
      <t>NPS</t>
    </r>
  </si>
  <si>
    <t>Total NPS (I to V)</t>
  </si>
  <si>
    <t>Grand total (PS+NPS/A+B)</t>
  </si>
  <si>
    <t>(AMT. IN LACS)</t>
  </si>
  <si>
    <t>PART-C...Weaker Section Advances  &amp; Advance to Women and Minority Communities</t>
  </si>
  <si>
    <t>Description</t>
  </si>
  <si>
    <t>AC</t>
  </si>
  <si>
    <t>Total (1 to 11)</t>
  </si>
  <si>
    <t>IRDP/SGSY</t>
  </si>
  <si>
    <t>SC/ST Beneficiaries</t>
  </si>
  <si>
    <t>DRI Advance</t>
  </si>
  <si>
    <t>Self Help Groups (SHGs)</t>
  </si>
  <si>
    <t>SJSRY</t>
  </si>
  <si>
    <t>Village &amp; Cottage Industries</t>
  </si>
  <si>
    <t>SF/MF/LL (Small, Marginal farmers &amp; Landless Labourers)</t>
  </si>
  <si>
    <t>Advance to Women</t>
  </si>
  <si>
    <t>Advance to Minority Communities</t>
  </si>
  <si>
    <t>Persons with Disabilities</t>
  </si>
  <si>
    <t>OD under PMJDY</t>
  </si>
  <si>
    <t>AMT Outstanding as on 30.09.2016</t>
  </si>
  <si>
    <t>STATEMENT -II</t>
  </si>
  <si>
    <t>ICICI BANK, LEAD BANK CELL, VADODARA</t>
  </si>
  <si>
    <t>STATEMENT SHOWING TARGET, DISBURSEMENT &amp; OUTSTANDING UNDER ANNUAL CREDIT PLAN (ACP) 2016 - 17.</t>
  </si>
  <si>
    <t xml:space="preserve">FOR THE QUARTER ENDED </t>
  </si>
  <si>
    <t xml:space="preserve"> PRIORITY SECTOR AND NON PRIORITY SECTOR</t>
  </si>
  <si>
    <t>Name of the Bank :  ICICI BANK                    District :  Vadodara</t>
  </si>
  <si>
    <t>Amt. in lakhs</t>
  </si>
  <si>
    <t>Please note that in this statement , disbursement made by all the branches of Vadodara District should be shown</t>
  </si>
  <si>
    <t>Bank</t>
  </si>
  <si>
    <t>Target SACP 2016-2017</t>
  </si>
  <si>
    <t>% Achievement</t>
  </si>
  <si>
    <t>A/c</t>
  </si>
  <si>
    <t>Amt.</t>
  </si>
  <si>
    <t>Priority Sector</t>
  </si>
  <si>
    <t>Total Agri. &amp; Allied Activities</t>
  </si>
  <si>
    <t>1a</t>
  </si>
  <si>
    <t>of which Crop Loan</t>
  </si>
  <si>
    <t>1b</t>
  </si>
  <si>
    <t>of which Agri. Term Loan</t>
  </si>
  <si>
    <t>Micro, Small &amp; Medium Enterprises</t>
  </si>
  <si>
    <t>Education Loans (PS)</t>
  </si>
  <si>
    <t>Housing Loans (PS)</t>
  </si>
  <si>
    <t>Other Loans (PS)</t>
  </si>
  <si>
    <t>Total Priority Sector</t>
  </si>
  <si>
    <t>Non Priority Sector</t>
  </si>
  <si>
    <t>Education Loans (NPS)</t>
  </si>
  <si>
    <t>Housing Loans (NPS)</t>
  </si>
  <si>
    <t>Other Loans (NPS)</t>
  </si>
  <si>
    <t>Total Non Priority Sector</t>
  </si>
  <si>
    <t>Total PS + NPS</t>
  </si>
  <si>
    <t>Cumulative Disbursement upto end of current quarter September 2016 (From 01.04.2016 to 30.09.2016)</t>
  </si>
  <si>
    <t>Outstanding  at  end of September'2016(as on 30.09.2016)</t>
  </si>
  <si>
    <t>STATEMENT - IV (GROUND LEVEL ACTIVITIES)</t>
  </si>
  <si>
    <t xml:space="preserve">SECTORS/SUB-SECTORS WISE  DISBURSEMENT UNDER AGRICULTURE SECTOR AS SUGGESTED BY NABARD FOR QUARTER ENDED </t>
  </si>
  <si>
    <t>(Amount in lacs)</t>
  </si>
  <si>
    <t>Name of Bank:- ICICI Bank</t>
  </si>
  <si>
    <t>Sr.</t>
  </si>
  <si>
    <t>Account</t>
  </si>
  <si>
    <t>Amount</t>
  </si>
  <si>
    <t>Crop Loan</t>
  </si>
  <si>
    <t>Term Loan (of which)</t>
  </si>
  <si>
    <t>Water Resourses</t>
  </si>
  <si>
    <t>Land Development</t>
  </si>
  <si>
    <t>Farm Mechanisation</t>
  </si>
  <si>
    <t>Plantation &amp; Horticulture</t>
  </si>
  <si>
    <t>Animal Husbandry (Dairy Dev.)</t>
  </si>
  <si>
    <t>Animal Husbandry (Poultry Farm)</t>
  </si>
  <si>
    <t>Animal Husbandry (Sheep,Goat &amp; Pig)</t>
  </si>
  <si>
    <t>FI</t>
  </si>
  <si>
    <t>renewable sources of energy</t>
  </si>
  <si>
    <t>storage and market yard</t>
  </si>
  <si>
    <t>forestry</t>
  </si>
  <si>
    <t>Agriculture Others</t>
  </si>
  <si>
    <t>Total TL (1 to 12)</t>
  </si>
  <si>
    <t>Total Agri Sector (A+B)</t>
  </si>
  <si>
    <t>P.S- Total Agri. Sector reported here above must  tally with total  Agril.figure shown in statement (1), partc C)</t>
  </si>
  <si>
    <t>Cumulative Disbursement from 01.04.2016 to 30.09.2016</t>
  </si>
  <si>
    <t>STATEMENT - VI</t>
  </si>
  <si>
    <t>DETAILS OF KISHAN CREDIT CARD ISSUED</t>
  </si>
  <si>
    <t xml:space="preserve">FOR THE QUARTER ENDED : </t>
  </si>
  <si>
    <t>AMOUNT IN Rs. LACS</t>
  </si>
  <si>
    <t>NAME OF THE BANK :</t>
  </si>
  <si>
    <t>OF WHICH</t>
  </si>
  <si>
    <t>SF/MF</t>
  </si>
  <si>
    <t>A/C</t>
  </si>
  <si>
    <t>AMT.</t>
  </si>
  <si>
    <t>SCs</t>
  </si>
  <si>
    <t>STs</t>
  </si>
  <si>
    <t>OBCs</t>
  </si>
  <si>
    <t>MINORITIES</t>
  </si>
  <si>
    <t>O.S.KCCs as on (30.06.2016)- Pevious Quarter</t>
  </si>
  <si>
    <t>KCC issued during Current Quarter, i.e. 01.07.2016 TO 30.09.2016 - Current QTD</t>
  </si>
  <si>
    <t>KCC O/S. as on 30.09.2016(OS)</t>
  </si>
  <si>
    <t>Sr.No.</t>
  </si>
  <si>
    <t>Details</t>
  </si>
  <si>
    <t>Branch</t>
  </si>
  <si>
    <t>Expansion</t>
  </si>
  <si>
    <t>Semi Urban</t>
  </si>
  <si>
    <t>ATMs</t>
  </si>
  <si>
    <t>Deposit Growth</t>
  </si>
  <si>
    <t>Advances</t>
  </si>
  <si>
    <t>Priority Sector Advance</t>
  </si>
  <si>
    <t>4.1 a)</t>
  </si>
  <si>
    <t>% growth</t>
  </si>
  <si>
    <t>% to total advances</t>
  </si>
  <si>
    <t>Agriculture Advance</t>
  </si>
  <si>
    <t>5.1 a)</t>
  </si>
  <si>
    <t>MSME Advance</t>
  </si>
  <si>
    <t>No. of Units</t>
  </si>
  <si>
    <t>(% growth)</t>
  </si>
  <si>
    <t>Amount O/S</t>
  </si>
  <si>
    <t>Amt. O/S</t>
  </si>
  <si>
    <t>Weaker Section Advances</t>
  </si>
  <si>
    <t>No.</t>
  </si>
  <si>
    <t>Amount o/s</t>
  </si>
  <si>
    <t>Kisan Credit Card</t>
  </si>
  <si>
    <t>No. of Accounts opened</t>
  </si>
  <si>
    <t>Out of which, total Aadhaar Seeded Accounts</t>
  </si>
  <si>
    <t>Total number of RuPay Cards issued</t>
  </si>
  <si>
    <t>Balance in</t>
  </si>
  <si>
    <t>Number of Pass-Books issued</t>
  </si>
  <si>
    <t>(Rs. In lacs)</t>
  </si>
  <si>
    <t>(Rural +Urban)</t>
  </si>
  <si>
    <t>Name of Bank</t>
  </si>
  <si>
    <t>No. of SSA allotted (a)</t>
  </si>
  <si>
    <t>No. of BCs required (b)</t>
  </si>
  <si>
    <t>No. of BCs available (c)</t>
  </si>
  <si>
    <t>Uncovered SSA (d)</t>
  </si>
  <si>
    <t>out of (d), No. of location uncovered due to connectivity</t>
  </si>
  <si>
    <t>Cumulative Enrolment under</t>
  </si>
  <si>
    <t>PMSBY</t>
  </si>
  <si>
    <t>PMJJBY</t>
  </si>
  <si>
    <t>APY</t>
  </si>
  <si>
    <t>Priority Sector Advances</t>
  </si>
  <si>
    <t>Agri. Term Loan</t>
  </si>
  <si>
    <t>MSMEs</t>
  </si>
  <si>
    <t>Other PSA</t>
  </si>
  <si>
    <t>TOTAL ADVANCES</t>
  </si>
  <si>
    <t>Central Govt. Sponsored schemes</t>
  </si>
  <si>
    <t>PMEGP</t>
  </si>
  <si>
    <t>State Govt. Sponsored programmes</t>
  </si>
  <si>
    <t>VBS (DIC)</t>
  </si>
  <si>
    <t>GSCDC</t>
  </si>
  <si>
    <t>DCWD</t>
  </si>
  <si>
    <t>GWEDC</t>
  </si>
  <si>
    <t>JGVY</t>
  </si>
  <si>
    <t>Others</t>
  </si>
  <si>
    <t>Housing Loan</t>
  </si>
  <si>
    <t>Education Loan</t>
  </si>
  <si>
    <t>Name of</t>
  </si>
  <si>
    <t>Subsidy pending in No. of cases</t>
  </si>
  <si>
    <t>VBS</t>
  </si>
  <si>
    <t>DTAS</t>
  </si>
  <si>
    <t>NULM</t>
  </si>
  <si>
    <t>Sr. No.</t>
  </si>
  <si>
    <t>Borrower Name</t>
  </si>
  <si>
    <t>Type of Loan CC/TL/Other</t>
  </si>
  <si>
    <t>Amt. Sanctioned</t>
  </si>
  <si>
    <t>Overdue Interest</t>
  </si>
  <si>
    <t>Other Charges Due</t>
  </si>
  <si>
    <t>RC Filed on</t>
  </si>
  <si>
    <t>Remarks</t>
  </si>
  <si>
    <t>A/C.</t>
  </si>
  <si>
    <t>No.of SHG Accounts</t>
  </si>
  <si>
    <t>No.of Members</t>
  </si>
  <si>
    <t>Savings Amt.</t>
  </si>
  <si>
    <t>Total  accounts</t>
  </si>
  <si>
    <t>Out of total graded A/cs, A/cs sanctioned</t>
  </si>
  <si>
    <t>Disbursement Amt</t>
  </si>
  <si>
    <t>Graded</t>
  </si>
  <si>
    <t>Total a/c disb.</t>
  </si>
  <si>
    <t>Amt. disb.</t>
  </si>
  <si>
    <t>Out of total a/c disb.no.of new a/c</t>
  </si>
  <si>
    <t>Amt.disb.</t>
  </si>
  <si>
    <t>Out of total a/c disb.  no.of new a/c</t>
  </si>
  <si>
    <t>Amt.disb. to new a/c</t>
  </si>
  <si>
    <t>to new a/c</t>
  </si>
  <si>
    <t>NPAs as on</t>
  </si>
  <si>
    <t>Percentage NPA</t>
  </si>
  <si>
    <t>Accounts</t>
  </si>
  <si>
    <t>Urban &amp; Metro</t>
  </si>
  <si>
    <t>-</t>
  </si>
  <si>
    <t>Satellite office</t>
  </si>
  <si>
    <t xml:space="preserve">      b)</t>
  </si>
  <si>
    <t>TOTAL</t>
  </si>
  <si>
    <t>PSB</t>
  </si>
  <si>
    <t>PVT Bank</t>
  </si>
  <si>
    <t>RRB</t>
  </si>
  <si>
    <t>DCCB &amp; GSCARDB</t>
  </si>
  <si>
    <t>Category</t>
  </si>
  <si>
    <t>Sanctioned A/c</t>
  </si>
  <si>
    <t>Disbursed Amount</t>
  </si>
  <si>
    <t>Shishu</t>
  </si>
  <si>
    <t>Kishore</t>
  </si>
  <si>
    <t>Tarun</t>
  </si>
  <si>
    <t>6. Progress under Central Govt. Sponsored Schemes</t>
  </si>
  <si>
    <t>6.1 PMEGP (DIC + KVIC + KVIB)</t>
  </si>
  <si>
    <t>Bank Name</t>
  </si>
  <si>
    <t>Appl. Forwarded to Banks</t>
  </si>
  <si>
    <t>Appl. Sanctioned by Banks</t>
  </si>
  <si>
    <t>Appl. Disbursed by Banks</t>
  </si>
  <si>
    <t>Appl. Rejected by Banks</t>
  </si>
  <si>
    <t>Appl. Pending with Banks</t>
  </si>
  <si>
    <t>No. of Projects</t>
  </si>
  <si>
    <t>Total Project Cost</t>
  </si>
  <si>
    <t>Margin Money</t>
  </si>
  <si>
    <t>Target</t>
  </si>
  <si>
    <t>(No.)</t>
  </si>
  <si>
    <t>No. of Applications</t>
  </si>
  <si>
    <t xml:space="preserve">Sponsored </t>
  </si>
  <si>
    <t xml:space="preserve">Sanctioned </t>
  </si>
  <si>
    <t>Rejected</t>
  </si>
  <si>
    <t xml:space="preserve">Pending </t>
  </si>
  <si>
    <t>Individual (SEP-I)</t>
  </si>
  <si>
    <t>Group (SEP-G)</t>
  </si>
  <si>
    <t>SHG Bank Linkage</t>
  </si>
  <si>
    <t xml:space="preserve">Total </t>
  </si>
  <si>
    <t>7. State Government Sponsored Schemes</t>
  </si>
  <si>
    <t>Name of Scheme</t>
  </si>
  <si>
    <t>VBY</t>
  </si>
  <si>
    <t>GBCDC</t>
  </si>
  <si>
    <t>DTASY</t>
  </si>
  <si>
    <t>Bankable Scheme for ITI pass out</t>
  </si>
  <si>
    <t>No targets allotted for FY 2016-17</t>
  </si>
  <si>
    <r>
      <t xml:space="preserve">6.2 NULM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>(Amount in lacs)</t>
    </r>
  </si>
  <si>
    <t>Sheme</t>
  </si>
  <si>
    <t>8. Review of Annual Credit Plan (ACP 2016-17)</t>
  </si>
  <si>
    <t>Sr</t>
  </si>
  <si>
    <t>Sectors</t>
  </si>
  <si>
    <t>ACP 2015-16</t>
  </si>
  <si>
    <t>ACP 2016-17</t>
  </si>
  <si>
    <t>Annual Allocation</t>
  </si>
  <si>
    <t>Achiev. Upto corresponding qtr. last year (Dec 15)</t>
  </si>
  <si>
    <t>Achievement %</t>
  </si>
  <si>
    <t>Achiev. Upto current qtr.    (Dec 16)</t>
  </si>
  <si>
    <t xml:space="preserve">A/C </t>
  </si>
  <si>
    <t>Total Agri</t>
  </si>
  <si>
    <t>Of which Allied+ATL</t>
  </si>
  <si>
    <t>MSME</t>
  </si>
  <si>
    <t>Education</t>
  </si>
  <si>
    <t>Housing</t>
  </si>
  <si>
    <t>Total Priority Sector Advances</t>
  </si>
  <si>
    <t>Amt. Outstanding</t>
  </si>
  <si>
    <t xml:space="preserve">Amt. of NPA </t>
  </si>
  <si>
    <t>% NPA to Outstanding</t>
  </si>
  <si>
    <t>(Amount in Lakhs)</t>
  </si>
  <si>
    <t xml:space="preserve"> </t>
  </si>
  <si>
    <t xml:space="preserve">6. Progress under PMMY </t>
  </si>
  <si>
    <t>7. Progress under Central Govt. Sponsored Schemes</t>
  </si>
  <si>
    <t>7.1 PMEGP (DIC + KVIC + KVIB)</t>
  </si>
  <si>
    <t>11. Review of NPA</t>
  </si>
  <si>
    <t xml:space="preserve">      b. Central Government Sponsored Schemes</t>
  </si>
  <si>
    <t>Nil</t>
  </si>
  <si>
    <t>Cumulative Position of</t>
  </si>
  <si>
    <t>Cases filed</t>
  </si>
  <si>
    <t>Recovery effected</t>
  </si>
  <si>
    <t>Cases closed</t>
  </si>
  <si>
    <t>Cases pending</t>
  </si>
  <si>
    <t xml:space="preserve">     [A] Cases filed with District Collector</t>
  </si>
  <si>
    <t xml:space="preserve">           Period wise Pendency:</t>
  </si>
  <si>
    <t>Less than 1 yr.</t>
  </si>
  <si>
    <t>1 to 2 yr.</t>
  </si>
  <si>
    <t>2 to 3 yr.</t>
  </si>
  <si>
    <t>Above 3 yr.</t>
  </si>
  <si>
    <t>Total pending</t>
  </si>
  <si>
    <t xml:space="preserve">     [B] Cases filed with DDO</t>
  </si>
  <si>
    <t>13. Review of recovery position in Recovery Certificate filed under State Recovery Acts</t>
  </si>
  <si>
    <t xml:space="preserve">    [C] Bank Wise details of top 5 cases pending with District Collector </t>
  </si>
  <si>
    <t xml:space="preserve">    [D] Bank Wise details of top 5 cases pending with DDO</t>
  </si>
  <si>
    <t>No. of Training Prog. Conducted during the Qtr.</t>
  </si>
  <si>
    <t>No. of persons trained</t>
  </si>
  <si>
    <t>Cumulative during the current FY</t>
  </si>
  <si>
    <t>Out of 4, trainee settled (settlement ratio)</t>
  </si>
  <si>
    <t>No. of Prog.</t>
  </si>
  <si>
    <t>No. of trainee settled through Bank Finance</t>
  </si>
  <si>
    <t>No. of trainee settled through own Source</t>
  </si>
  <si>
    <t>16. SHG related issues – Grading of SHGs and SHG-Bank Linkage</t>
  </si>
  <si>
    <t>Total loans disbursed during the year</t>
  </si>
  <si>
    <t xml:space="preserve">Total No. of Savings Bank accounts </t>
  </si>
  <si>
    <t>Savings Bank A/Cs opened during the quarter</t>
  </si>
  <si>
    <t>Disbursement made during the quarter</t>
  </si>
  <si>
    <t>12.     Long pending(more than 6 months) subsidy claims-Scheme / bank-wise:</t>
  </si>
  <si>
    <r>
      <t xml:space="preserve">      a.   State Government Sponsored Schemes</t>
    </r>
    <r>
      <rPr>
        <sz val="13"/>
        <color rgb="FF000000"/>
        <rFont val="Arial"/>
        <family val="2"/>
      </rPr>
      <t>:</t>
    </r>
  </si>
  <si>
    <r>
      <t xml:space="preserve">8. State Government Sponsored Schemes                                        </t>
    </r>
    <r>
      <rPr>
        <b/>
        <i/>
        <sz val="11"/>
        <color rgb="FF000000"/>
        <rFont val="Arial"/>
        <family val="2"/>
      </rPr>
      <t>(Amount in lakhs)</t>
    </r>
  </si>
  <si>
    <r>
      <t xml:space="preserve">7.2 NULM                                                                                                                    </t>
    </r>
    <r>
      <rPr>
        <b/>
        <i/>
        <sz val="11"/>
        <color theme="1"/>
        <rFont val="Arial"/>
        <family val="2"/>
      </rPr>
      <t>(Amount in lakhs)</t>
    </r>
  </si>
  <si>
    <t xml:space="preserve"> (Amount in lakhs)</t>
  </si>
  <si>
    <t>Status Report on Bank Mitra and Infrastructure</t>
  </si>
  <si>
    <t>Growth      Q-o-Q  (3-2)</t>
  </si>
  <si>
    <t>Growth      Y-o-Y (3-1)</t>
  </si>
  <si>
    <t>Total Loan Amount Sanctioned (in lakhs)</t>
  </si>
  <si>
    <t>Total Loan Amount disbursed (in lakhs)</t>
  </si>
  <si>
    <t>Disbursement made during the quarter ended 31.03.2018</t>
  </si>
  <si>
    <r>
      <t xml:space="preserve">9. Review of Annual Credit Plan (ACP 2018-19)                                                                        </t>
    </r>
    <r>
      <rPr>
        <b/>
        <i/>
        <sz val="12"/>
        <color rgb="FF000000"/>
        <rFont val="Arial"/>
        <family val="2"/>
      </rPr>
      <t>(Amount in lakhs)</t>
    </r>
  </si>
  <si>
    <t>ACP 2018-19</t>
  </si>
  <si>
    <t>Progress</t>
  </si>
  <si>
    <t>Total loans disbursed during the year 30.06.2018</t>
  </si>
  <si>
    <t>Loans outstanding as on 30.06.2018</t>
  </si>
  <si>
    <t>Mar'18</t>
  </si>
  <si>
    <t>Jun'18</t>
  </si>
  <si>
    <t>21.Progress under Stand-Up India scheme</t>
  </si>
  <si>
    <t>Sanction Amount</t>
  </si>
  <si>
    <t>Sept'18</t>
  </si>
  <si>
    <t>Vijaya Bank</t>
  </si>
  <si>
    <t>Indian Bank</t>
  </si>
  <si>
    <t>SBI</t>
  </si>
  <si>
    <t>BOB</t>
  </si>
  <si>
    <t>CBI</t>
  </si>
  <si>
    <t>UBI</t>
  </si>
  <si>
    <t>IOB</t>
  </si>
  <si>
    <t>PNB</t>
  </si>
  <si>
    <t>BGGB</t>
  </si>
  <si>
    <t>Annex-A   Page - 1</t>
  </si>
  <si>
    <t>Annex-B Page - 2.</t>
  </si>
  <si>
    <t>As on September 2017</t>
  </si>
  <si>
    <t>Details of CD Ratio of Banks: Annexure-J   --- Page - 18.</t>
  </si>
  <si>
    <t xml:space="preserve">Application for permission for construction work has been approved by Muncipal Corporation. Submitted for revised BOQ </t>
  </si>
  <si>
    <t xml:space="preserve">23. Convening of District NRLM Committee meeting for Reallocation of Sub Service Areas of Dena Bank. </t>
  </si>
  <si>
    <t>24. Discussion on potential available for credit extension in the district for 2019-20 and launching of PLP Plan-2019-20 for Vadodara district.</t>
  </si>
  <si>
    <t>28. Pradhan Mantri Awas Yojana</t>
  </si>
  <si>
    <t>27. Aadhaar enrolment centre run smoothly</t>
  </si>
  <si>
    <t>29. In PMJDY - A/c should be opened with ZERO BALANCE &amp; Continuation of Comprehensive Financial Inclusion Mission - PMJDY</t>
  </si>
  <si>
    <t>1. Confirmation of the proceedings of Last Meeting
The minutes of last DLCC meeting held on 18/12/2018 has been sent to members vide letter No BZ:BR:LB:32/12 dated 24.12.2018. All suggestions/comments received during the meeting were complied and the house confirmed the minutes.</t>
  </si>
  <si>
    <t>2. Review of Key Banking Parameters in District for quarter ended Outstanding as on DECEMBER 2018</t>
  </si>
  <si>
    <t>Dec.-17   (1)</t>
  </si>
  <si>
    <t>Sept-18   (2)</t>
  </si>
  <si>
    <t>Dec.-18   (3)</t>
  </si>
  <si>
    <t>AGENDA   (DECEMBER 2018)</t>
  </si>
  <si>
    <t>upto 18.01.2019</t>
  </si>
  <si>
    <t>3. Progress under PMJDY as on 05/02/2019</t>
  </si>
  <si>
    <t>Dec'17</t>
  </si>
  <si>
    <t>Achiev. Upto Dec'18</t>
  </si>
  <si>
    <t>As on December 2017 (Y-o-Y)</t>
  </si>
  <si>
    <t>As on September 2018 (Q-o-Q)</t>
  </si>
  <si>
    <t>No. of Training Batches</t>
  </si>
  <si>
    <t>Yearly Target</t>
  </si>
  <si>
    <t>% Achievement upto the quarter end</t>
  </si>
  <si>
    <t>Overall Settlement Rate</t>
  </si>
  <si>
    <t>No. of persons Trained</t>
  </si>
  <si>
    <t>Rural Branches in the District</t>
  </si>
  <si>
    <t>Name of the Bank</t>
  </si>
  <si>
    <t>Number of Rural Branches</t>
  </si>
  <si>
    <t>Achievement</t>
  </si>
  <si>
    <t>Details of FL Camps</t>
  </si>
  <si>
    <t>As on 31/12/2017 (Y-o-Y)</t>
  </si>
  <si>
    <t>As on 30/09/2018 (Q-o-Q)</t>
  </si>
  <si>
    <t>Total No. of URCs in the District</t>
  </si>
  <si>
    <t>No. of URCs in which banking outlet opened during the quarter</t>
  </si>
  <si>
    <t>No. of URCs in which Bos have not been opened so far</t>
  </si>
  <si>
    <t>3 (BHOJ = SBI, Vadu) (Mujpur= SBI, Dabka) (Sihora= SBI, Savali). Covered under SSA of SBI</t>
  </si>
  <si>
    <t>NO</t>
  </si>
  <si>
    <t>No BC is functioning in Vill. - BHOJ</t>
  </si>
  <si>
    <t>Review of Financial Literacy Counsellors</t>
  </si>
  <si>
    <t>Weaker Section</t>
  </si>
  <si>
    <t>No. of Camps</t>
  </si>
  <si>
    <t>Oct'18</t>
  </si>
  <si>
    <t>Nov'18</t>
  </si>
  <si>
    <t>Dec'18</t>
  </si>
  <si>
    <t xml:space="preserve">cumulative </t>
  </si>
  <si>
    <t>Previous Quarter</t>
  </si>
  <si>
    <t>Current Quarter</t>
  </si>
  <si>
    <t>Q-o-Q Growth</t>
  </si>
  <si>
    <t xml:space="preserve">No of SHGs formed     </t>
  </si>
  <si>
    <t>Saving Linked</t>
  </si>
  <si>
    <t xml:space="preserve">Credit Linked  </t>
  </si>
  <si>
    <t>NPA</t>
  </si>
  <si>
    <t>% of disbursed amount</t>
  </si>
  <si>
    <t>10. Review of Progress made in Submission of LBRs as per LBR Received up to current quarter:-
Submission of LBR2 &amp; LBRU2:- 50.11% &amp; 52.40%  respectively</t>
  </si>
  <si>
    <t>Baroda City</t>
  </si>
  <si>
    <t>Dabhoi</t>
  </si>
  <si>
    <t>Desar</t>
  </si>
  <si>
    <t>Karjan</t>
  </si>
  <si>
    <t>Padra</t>
  </si>
  <si>
    <t>Savli</t>
  </si>
  <si>
    <t>Sinor</t>
  </si>
  <si>
    <t>Waghodia</t>
  </si>
  <si>
    <t>Grand Total</t>
  </si>
  <si>
    <t>Total Branches</t>
  </si>
  <si>
    <t>Allahabad</t>
  </si>
  <si>
    <t>Andhra Bank</t>
  </si>
  <si>
    <t>AXIS BANK</t>
  </si>
  <si>
    <t>BCCB</t>
  </si>
  <si>
    <t>BOI</t>
  </si>
  <si>
    <t>BOM</t>
  </si>
  <si>
    <t>Canara</t>
  </si>
  <si>
    <t>Corporation</t>
  </si>
  <si>
    <t>Dena</t>
  </si>
  <si>
    <t>Gujarat State Co-op</t>
  </si>
  <si>
    <t>HDFC</t>
  </si>
  <si>
    <t>ICICI</t>
  </si>
  <si>
    <t>IDBI</t>
  </si>
  <si>
    <t>Ratnakar Bank</t>
  </si>
  <si>
    <t>Syndicate</t>
  </si>
  <si>
    <t>United Bank</t>
  </si>
  <si>
    <t>YES BANK</t>
  </si>
  <si>
    <t>Absenteeism in BLBC</t>
  </si>
  <si>
    <t>NABARD's Agenda</t>
  </si>
  <si>
    <t>Roadmap to achieve Doubling of Farmers Income by 2022</t>
  </si>
  <si>
    <t>Status on Implementation of Area Development Scheme and its impact in terms of increase in Credit in our district.</t>
  </si>
  <si>
    <t>4. Progress in enrolment in Social Security Schemes as on 31.12.2018</t>
  </si>
  <si>
    <t>5. Road Map for providing regular Banking Services in Village / unbanked Centers, Sub-Services Area Plan</t>
  </si>
  <si>
    <t>6. Role of Business Correspondents (BCs)</t>
  </si>
  <si>
    <t xml:space="preserve">7.  a) Construction of RSETI Buildings </t>
  </si>
  <si>
    <t>b) Review of progress made by RSETI in training &amp; self-employment</t>
  </si>
  <si>
    <t>UCO</t>
  </si>
  <si>
    <t>Pending from April - 2017</t>
  </si>
  <si>
    <t>Target          (2X6)</t>
  </si>
  <si>
    <t>Month</t>
  </si>
  <si>
    <t>Participants</t>
  </si>
  <si>
    <t>BOB, Thuvavi</t>
  </si>
  <si>
    <t>M/s Techno Forge Pvt</t>
  </si>
  <si>
    <t>M/s Nidhi Fashion</t>
  </si>
  <si>
    <t>PMEGP informed to LDM office that Amount wise target achieved</t>
  </si>
  <si>
    <t>Implementation of PMFBY</t>
  </si>
  <si>
    <t>No. of Farmers covered under PMFBY</t>
  </si>
  <si>
    <t>Total no of loanee Farmers in the district</t>
  </si>
  <si>
    <t>Claim Settled</t>
  </si>
  <si>
    <t>Claims Pending</t>
  </si>
  <si>
    <t>(Non-loanee)</t>
  </si>
  <si>
    <t>Percentage of Absent</t>
  </si>
  <si>
    <t>BUSINESS FIGURE AS ON DEC'18</t>
  </si>
  <si>
    <t>Total    Absenteeism</t>
  </si>
  <si>
    <t xml:space="preserve">Launching of Annual Credit Plan in the district of 2019-20 </t>
  </si>
  <si>
    <t>Annex-C page 6.</t>
  </si>
  <si>
    <t>Annex-D      Page - 7.</t>
  </si>
  <si>
    <t>Annex - F      Page - 8.</t>
  </si>
  <si>
    <t>Annex - E   Page - 9.</t>
  </si>
  <si>
    <r>
      <t>18.</t>
    </r>
    <r>
      <rPr>
        <b/>
        <sz val="7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Details of outdoor Financial Literacy Camps conducted by Rural Branches of the Banks</t>
    </r>
  </si>
  <si>
    <t>Q-o-Q (% achievement)</t>
  </si>
  <si>
    <t>Y-o-Y (% achievement)</t>
  </si>
  <si>
    <t>(Annexure - H) Page - 10-11</t>
  </si>
  <si>
    <t>Bankwise Ground level Credit Disbursement Position : Annexure - I --- Page - 12</t>
  </si>
  <si>
    <t>(Annexure - K) - Page - 13</t>
  </si>
  <si>
    <t>a)Saving Bank account details                                            ANNEXURE - M - Page - 17</t>
  </si>
  <si>
    <t>b) SHG Grading, Sanction and disbursement details              ANNEXURE - M (i) - Page -18</t>
  </si>
  <si>
    <t>c) Disbursement Details                                                ANNEXURE - M (II) - Page - 19</t>
  </si>
  <si>
    <t>d) Loan Outstanding and NPA                         ANNEXURE - M (III) - Page - 20</t>
  </si>
  <si>
    <t>(Annexure-G-    page 21)</t>
  </si>
  <si>
    <t>(Page - 22)</t>
  </si>
  <si>
    <t>(Page 23-24)</t>
  </si>
  <si>
    <t>No of Applications sanctioned from 01/04/18 to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</si>
</sst>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\-yyyy"/>
    <numFmt numFmtId="165" formatCode="mmm\-yyyy"/>
    <numFmt numFmtId="166" formatCode="0;[Red]0"/>
  </numFmts>
  <fonts count="6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Calibri"/>
      <family val="2"/>
      <charset val="1"/>
    </font>
    <font>
      <b/>
      <u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u/>
      <sz val="18"/>
      <name val="Arial"/>
      <family val="2"/>
      <charset val="1"/>
    </font>
    <font>
      <b/>
      <sz val="10"/>
      <name val="Arial"/>
      <family val="2"/>
      <charset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rgb="FF000000"/>
      <name val="Arial"/>
      <family val="2"/>
    </font>
    <font>
      <b/>
      <u/>
      <sz val="16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name val="Arial"/>
      <family val="2"/>
    </font>
    <font>
      <b/>
      <i/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3"/>
      <color rgb="FF000000"/>
      <name val="Arial"/>
      <family val="2"/>
    </font>
    <font>
      <sz val="13"/>
      <color theme="1"/>
      <name val="Arial"/>
      <family val="2"/>
    </font>
    <font>
      <b/>
      <sz val="13"/>
      <color rgb="FF000000"/>
      <name val="Arial"/>
      <family val="2"/>
    </font>
    <font>
      <b/>
      <sz val="13"/>
      <color theme="1"/>
      <name val="Arial"/>
      <family val="2"/>
    </font>
    <font>
      <sz val="14"/>
      <color rgb="FF000000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12"/>
      <color theme="1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20"/>
      <color rgb="FF000000"/>
      <name val="Arial Black"/>
      <family val="2"/>
    </font>
    <font>
      <b/>
      <sz val="18"/>
      <color rgb="FF000000"/>
      <name val="Arial"/>
      <family val="2"/>
    </font>
    <font>
      <b/>
      <i/>
      <sz val="16"/>
      <color theme="1"/>
      <name val="Arial"/>
      <family val="2"/>
    </font>
    <font>
      <b/>
      <i/>
      <sz val="18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8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BBB59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auto="1"/>
      </left>
      <right style="medium">
        <color indexed="64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rgb="FF000000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</borders>
  <cellStyleXfs count="3">
    <xf numFmtId="0" fontId="0" fillId="0" borderId="0"/>
    <xf numFmtId="0" fontId="13" fillId="0" borderId="0"/>
    <xf numFmtId="0" fontId="54" fillId="0" borderId="0"/>
  </cellStyleXfs>
  <cellXfs count="793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0" fontId="4" fillId="0" borderId="0" xfId="0" applyFont="1" applyAlignment="1">
      <alignment vertical="center"/>
    </xf>
    <xf numFmtId="0" fontId="4" fillId="0" borderId="0" xfId="0" applyFont="1"/>
    <xf numFmtId="1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/>
    <xf numFmtId="0" fontId="5" fillId="0" borderId="14" xfId="0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/>
    <xf numFmtId="0" fontId="5" fillId="0" borderId="14" xfId="0" applyFont="1" applyBorder="1" applyAlignment="1">
      <alignment horizontal="justify" vertical="center" wrapText="1"/>
    </xf>
    <xf numFmtId="49" fontId="5" fillId="0" borderId="0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9" xfId="0" applyFont="1" applyBorder="1"/>
    <xf numFmtId="0" fontId="4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Border="1"/>
    <xf numFmtId="0" fontId="10" fillId="0" borderId="14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wrapText="1"/>
    </xf>
    <xf numFmtId="0" fontId="0" fillId="0" borderId="0" xfId="0" applyBorder="1"/>
    <xf numFmtId="0" fontId="4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wrapText="1"/>
    </xf>
    <xf numFmtId="0" fontId="0" fillId="0" borderId="14" xfId="0" applyFont="1" applyBorder="1"/>
    <xf numFmtId="0" fontId="4" fillId="5" borderId="1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4" fillId="0" borderId="14" xfId="0" applyFont="1" applyBorder="1"/>
    <xf numFmtId="0" fontId="4" fillId="5" borderId="14" xfId="0" applyFont="1" applyFill="1" applyBorder="1" applyAlignment="1">
      <alignment wrapText="1"/>
    </xf>
    <xf numFmtId="0" fontId="5" fillId="0" borderId="14" xfId="0" applyFont="1" applyBorder="1"/>
    <xf numFmtId="0" fontId="4" fillId="5" borderId="14" xfId="0" applyFont="1" applyFill="1" applyBorder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 applyBorder="1"/>
    <xf numFmtId="0" fontId="12" fillId="0" borderId="0" xfId="0" applyFont="1"/>
    <xf numFmtId="0" fontId="12" fillId="0" borderId="0" xfId="0" applyFont="1" applyFill="1" applyBorder="1"/>
    <xf numFmtId="17" fontId="12" fillId="0" borderId="0" xfId="0" applyNumberFormat="1" applyFont="1" applyAlignment="1">
      <alignment horizontal="left" vertical="top"/>
    </xf>
    <xf numFmtId="0" fontId="9" fillId="0" borderId="0" xfId="0" applyFont="1" applyFill="1" applyBorder="1" applyAlignment="1">
      <alignment wrapText="1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30" xfId="0" applyFont="1" applyBorder="1"/>
    <xf numFmtId="0" fontId="12" fillId="0" borderId="31" xfId="0" applyFont="1" applyBorder="1"/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5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34" xfId="0" applyFont="1" applyFill="1" applyBorder="1"/>
    <xf numFmtId="0" fontId="12" fillId="0" borderId="14" xfId="0" applyFont="1" applyFill="1" applyBorder="1"/>
    <xf numFmtId="0" fontId="12" fillId="0" borderId="14" xfId="0" applyFont="1" applyBorder="1"/>
    <xf numFmtId="0" fontId="13" fillId="0" borderId="34" xfId="0" applyFont="1" applyBorder="1" applyAlignment="1">
      <alignment horizontal="center"/>
    </xf>
    <xf numFmtId="0" fontId="13" fillId="0" borderId="34" xfId="0" applyFont="1" applyBorder="1"/>
    <xf numFmtId="0" fontId="12" fillId="0" borderId="34" xfId="0" applyFont="1" applyBorder="1"/>
    <xf numFmtId="0" fontId="14" fillId="0" borderId="34" xfId="0" applyFont="1" applyBorder="1"/>
    <xf numFmtId="0" fontId="14" fillId="0" borderId="31" xfId="0" applyFont="1" applyBorder="1"/>
    <xf numFmtId="0" fontId="14" fillId="0" borderId="35" xfId="0" applyFont="1" applyBorder="1"/>
    <xf numFmtId="0" fontId="15" fillId="0" borderId="17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2" fillId="0" borderId="34" xfId="0" applyFont="1" applyBorder="1" applyAlignment="1">
      <alignment horizontal="center"/>
    </xf>
    <xf numFmtId="0" fontId="14" fillId="0" borderId="0" xfId="0" applyFont="1" applyFill="1" applyBorder="1"/>
    <xf numFmtId="0" fontId="12" fillId="0" borderId="17" xfId="0" applyFont="1" applyBorder="1" applyAlignment="1">
      <alignment horizontal="center" wrapText="1"/>
    </xf>
    <xf numFmtId="0" fontId="12" fillId="0" borderId="36" xfId="0" applyFont="1" applyBorder="1" applyAlignment="1">
      <alignment wrapText="1"/>
    </xf>
    <xf numFmtId="0" fontId="14" fillId="0" borderId="36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3" fillId="0" borderId="37" xfId="0" applyFont="1" applyFill="1" applyBorder="1"/>
    <xf numFmtId="0" fontId="12" fillId="0" borderId="37" xfId="0" applyFont="1" applyFill="1" applyBorder="1"/>
    <xf numFmtId="0" fontId="14" fillId="0" borderId="37" xfId="0" applyFont="1" applyFill="1" applyBorder="1"/>
    <xf numFmtId="0" fontId="14" fillId="0" borderId="32" xfId="0" applyFont="1" applyFill="1" applyBorder="1"/>
    <xf numFmtId="0" fontId="13" fillId="0" borderId="34" xfId="0" applyFont="1" applyFill="1" applyBorder="1"/>
    <xf numFmtId="0" fontId="12" fillId="0" borderId="18" xfId="0" applyFont="1" applyBorder="1"/>
    <xf numFmtId="0" fontId="5" fillId="0" borderId="18" xfId="0" applyFont="1" applyBorder="1"/>
    <xf numFmtId="0" fontId="5" fillId="0" borderId="36" xfId="0" applyFont="1" applyBorder="1"/>
    <xf numFmtId="0" fontId="15" fillId="0" borderId="18" xfId="0" applyFont="1" applyBorder="1"/>
    <xf numFmtId="0" fontId="15" fillId="0" borderId="14" xfId="0" applyFont="1" applyBorder="1"/>
    <xf numFmtId="0" fontId="5" fillId="0" borderId="38" xfId="0" applyFont="1" applyBorder="1"/>
    <xf numFmtId="0" fontId="12" fillId="0" borderId="39" xfId="0" applyFont="1" applyBorder="1"/>
    <xf numFmtId="0" fontId="5" fillId="0" borderId="39" xfId="0" applyFont="1" applyBorder="1"/>
    <xf numFmtId="0" fontId="5" fillId="0" borderId="15" xfId="0" applyFont="1" applyBorder="1"/>
    <xf numFmtId="0" fontId="0" fillId="0" borderId="0" xfId="0" applyFill="1" applyBorder="1"/>
    <xf numFmtId="0" fontId="17" fillId="0" borderId="0" xfId="0" applyFont="1" applyBorder="1" applyAlignment="1">
      <alignment wrapText="1"/>
    </xf>
    <xf numFmtId="0" fontId="0" fillId="0" borderId="0" xfId="0" applyFont="1"/>
    <xf numFmtId="17" fontId="17" fillId="0" borderId="0" xfId="0" applyNumberFormat="1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11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/>
    <xf numFmtId="0" fontId="11" fillId="0" borderId="14" xfId="0" applyFont="1" applyBorder="1" applyAlignment="1">
      <alignment vertical="top"/>
    </xf>
    <xf numFmtId="0" fontId="18" fillId="0" borderId="14" xfId="0" applyFont="1" applyBorder="1"/>
    <xf numFmtId="0" fontId="20" fillId="0" borderId="14" xfId="0" applyFont="1" applyBorder="1" applyAlignment="1">
      <alignment horizontal="left" wrapText="1"/>
    </xf>
    <xf numFmtId="0" fontId="16" fillId="2" borderId="0" xfId="0" applyFont="1" applyFill="1" applyAlignment="1">
      <alignment horizontal="center" vertical="center"/>
    </xf>
    <xf numFmtId="0" fontId="21" fillId="0" borderId="0" xfId="0" applyFont="1"/>
    <xf numFmtId="165" fontId="22" fillId="0" borderId="0" xfId="0" applyNumberFormat="1" applyFont="1" applyAlignment="1"/>
    <xf numFmtId="0" fontId="22" fillId="0" borderId="0" xfId="0" applyFont="1"/>
    <xf numFmtId="0" fontId="22" fillId="7" borderId="14" xfId="0" applyFont="1" applyFill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16" xfId="0" applyFont="1" applyBorder="1"/>
    <xf numFmtId="0" fontId="22" fillId="0" borderId="14" xfId="0" applyFont="1" applyBorder="1"/>
    <xf numFmtId="0" fontId="22" fillId="0" borderId="14" xfId="0" applyFont="1" applyFill="1" applyBorder="1"/>
    <xf numFmtId="0" fontId="0" fillId="0" borderId="0" xfId="0" applyFill="1"/>
    <xf numFmtId="0" fontId="16" fillId="0" borderId="0" xfId="0" applyFont="1"/>
    <xf numFmtId="0" fontId="0" fillId="0" borderId="14" xfId="0" applyBorder="1"/>
    <xf numFmtId="0" fontId="22" fillId="0" borderId="18" xfId="0" applyFont="1" applyBorder="1"/>
    <xf numFmtId="0" fontId="22" fillId="0" borderId="42" xfId="0" applyFont="1" applyBorder="1"/>
    <xf numFmtId="0" fontId="16" fillId="0" borderId="0" xfId="0" applyFont="1" applyAlignment="1">
      <alignment vertical="center"/>
    </xf>
    <xf numFmtId="0" fontId="0" fillId="0" borderId="51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24" fillId="0" borderId="56" xfId="0" applyFont="1" applyBorder="1" applyAlignment="1">
      <alignment horizontal="center" wrapText="1"/>
    </xf>
    <xf numFmtId="0" fontId="24" fillId="0" borderId="57" xfId="0" applyFont="1" applyBorder="1" applyAlignment="1">
      <alignment horizontal="center" wrapText="1"/>
    </xf>
    <xf numFmtId="0" fontId="24" fillId="0" borderId="57" xfId="0" applyFont="1" applyBorder="1" applyAlignment="1">
      <alignment wrapText="1"/>
    </xf>
    <xf numFmtId="0" fontId="24" fillId="0" borderId="51" xfId="0" applyFont="1" applyBorder="1" applyAlignment="1">
      <alignment vertical="top" wrapText="1"/>
    </xf>
    <xf numFmtId="10" fontId="0" fillId="0" borderId="57" xfId="0" applyNumberFormat="1" applyBorder="1" applyAlignment="1">
      <alignment vertical="top" wrapText="1"/>
    </xf>
    <xf numFmtId="0" fontId="24" fillId="0" borderId="57" xfId="0" applyFont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24" fillId="0" borderId="2" xfId="0" applyFont="1" applyBorder="1" applyAlignment="1">
      <alignment horizontal="center" wrapText="1"/>
    </xf>
    <xf numFmtId="0" fontId="25" fillId="0" borderId="64" xfId="0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3" fillId="0" borderId="51" xfId="0" applyFont="1" applyBorder="1" applyAlignment="1">
      <alignment horizontal="center" wrapText="1"/>
    </xf>
    <xf numFmtId="0" fontId="23" fillId="0" borderId="57" xfId="0" applyFont="1" applyBorder="1" applyAlignment="1">
      <alignment vertical="top" wrapText="1"/>
    </xf>
    <xf numFmtId="0" fontId="23" fillId="0" borderId="64" xfId="0" applyFont="1" applyBorder="1" applyAlignment="1">
      <alignment vertical="top" wrapText="1"/>
    </xf>
    <xf numFmtId="2" fontId="23" fillId="0" borderId="64" xfId="0" applyNumberFormat="1" applyFont="1" applyBorder="1" applyAlignment="1">
      <alignment vertical="top" wrapText="1"/>
    </xf>
    <xf numFmtId="10" fontId="23" fillId="0" borderId="64" xfId="0" applyNumberFormat="1" applyFont="1" applyBorder="1" applyAlignment="1">
      <alignment vertical="top" wrapText="1"/>
    </xf>
    <xf numFmtId="2" fontId="25" fillId="0" borderId="64" xfId="0" applyNumberFormat="1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8" fillId="0" borderId="6" xfId="0" applyFont="1" applyBorder="1" applyAlignment="1">
      <alignment horizontal="right" vertical="top" wrapText="1"/>
    </xf>
    <xf numFmtId="0" fontId="29" fillId="0" borderId="45" xfId="0" applyFont="1" applyBorder="1" applyAlignment="1">
      <alignment horizontal="right" vertical="top" wrapText="1"/>
    </xf>
    <xf numFmtId="10" fontId="29" fillId="0" borderId="45" xfId="0" applyNumberFormat="1" applyFont="1" applyBorder="1" applyAlignment="1">
      <alignment horizontal="right" vertical="top" wrapText="1"/>
    </xf>
    <xf numFmtId="0" fontId="28" fillId="0" borderId="45" xfId="0" applyFont="1" applyBorder="1" applyAlignment="1">
      <alignment horizontal="right" vertical="top" wrapText="1"/>
    </xf>
    <xf numFmtId="10" fontId="25" fillId="0" borderId="64" xfId="0" applyNumberFormat="1" applyFont="1" applyBorder="1" applyAlignment="1">
      <alignment vertical="top" wrapText="1"/>
    </xf>
    <xf numFmtId="1" fontId="23" fillId="0" borderId="64" xfId="0" applyNumberFormat="1" applyFont="1" applyBorder="1" applyAlignment="1">
      <alignment vertical="top" wrapText="1"/>
    </xf>
    <xf numFmtId="0" fontId="28" fillId="7" borderId="51" xfId="0" applyFont="1" applyFill="1" applyBorder="1" applyAlignment="1">
      <alignment vertical="top" wrapText="1"/>
    </xf>
    <xf numFmtId="0" fontId="40" fillId="7" borderId="0" xfId="0" applyFont="1" applyFill="1" applyAlignment="1">
      <alignment vertical="center"/>
    </xf>
    <xf numFmtId="0" fontId="30" fillId="7" borderId="57" xfId="0" applyFont="1" applyFill="1" applyBorder="1" applyAlignment="1">
      <alignment horizontal="center" vertical="top" wrapText="1"/>
    </xf>
    <xf numFmtId="10" fontId="30" fillId="7" borderId="57" xfId="0" applyNumberFormat="1" applyFont="1" applyFill="1" applyBorder="1" applyAlignment="1">
      <alignment horizontal="center" vertical="top" wrapText="1"/>
    </xf>
    <xf numFmtId="0" fontId="39" fillId="7" borderId="0" xfId="0" applyFont="1" applyFill="1"/>
    <xf numFmtId="0" fontId="40" fillId="7" borderId="23" xfId="0" applyFont="1" applyFill="1" applyBorder="1" applyAlignment="1">
      <alignment vertical="center"/>
    </xf>
    <xf numFmtId="0" fontId="40" fillId="7" borderId="0" xfId="0" applyFont="1" applyFill="1" applyAlignment="1"/>
    <xf numFmtId="1" fontId="31" fillId="7" borderId="45" xfId="0" applyNumberFormat="1" applyFont="1" applyFill="1" applyBorder="1" applyAlignment="1">
      <alignment horizontal="right" vertical="top" wrapText="1"/>
    </xf>
    <xf numFmtId="10" fontId="29" fillId="7" borderId="45" xfId="0" applyNumberFormat="1" applyFont="1" applyFill="1" applyBorder="1" applyAlignment="1">
      <alignment horizontal="right" vertical="top" wrapText="1"/>
    </xf>
    <xf numFmtId="0" fontId="25" fillId="7" borderId="2" xfId="0" applyFont="1" applyFill="1" applyBorder="1" applyAlignment="1">
      <alignment horizontal="center" vertical="center" wrapText="1"/>
    </xf>
    <xf numFmtId="0" fontId="43" fillId="7" borderId="0" xfId="0" applyFont="1" applyFill="1"/>
    <xf numFmtId="0" fontId="30" fillId="7" borderId="0" xfId="0" applyFont="1" applyFill="1"/>
    <xf numFmtId="0" fontId="36" fillId="7" borderId="0" xfId="0" applyFont="1" applyFill="1" applyBorder="1" applyAlignment="1">
      <alignment vertical="center"/>
    </xf>
    <xf numFmtId="0" fontId="35" fillId="7" borderId="0" xfId="0" applyFont="1" applyFill="1" applyBorder="1" applyAlignment="1">
      <alignment horizontal="center" vertical="center"/>
    </xf>
    <xf numFmtId="0" fontId="41" fillId="7" borderId="0" xfId="0" applyFont="1" applyFill="1"/>
    <xf numFmtId="0" fontId="43" fillId="7" borderId="53" xfId="0" applyFont="1" applyFill="1" applyBorder="1" applyAlignment="1">
      <alignment horizontal="center" vertical="top" wrapText="1"/>
    </xf>
    <xf numFmtId="1" fontId="42" fillId="7" borderId="45" xfId="0" applyNumberFormat="1" applyFont="1" applyFill="1" applyBorder="1" applyAlignment="1">
      <alignment horizontal="center" vertical="top" wrapText="1"/>
    </xf>
    <xf numFmtId="0" fontId="43" fillId="7" borderId="52" xfId="0" applyFont="1" applyFill="1" applyBorder="1" applyAlignment="1">
      <alignment horizontal="center" vertical="top" wrapText="1"/>
    </xf>
    <xf numFmtId="0" fontId="43" fillId="7" borderId="51" xfId="0" applyFont="1" applyFill="1" applyBorder="1" applyAlignment="1">
      <alignment horizontal="center" vertical="top" wrapText="1"/>
    </xf>
    <xf numFmtId="0" fontId="45" fillId="7" borderId="51" xfId="0" applyFont="1" applyFill="1" applyBorder="1" applyAlignment="1">
      <alignment horizontal="center" vertical="top" wrapText="1"/>
    </xf>
    <xf numFmtId="1" fontId="44" fillId="7" borderId="45" xfId="0" applyNumberFormat="1" applyFont="1" applyFill="1" applyBorder="1" applyAlignment="1">
      <alignment horizontal="center" vertical="top" wrapText="1"/>
    </xf>
    <xf numFmtId="0" fontId="42" fillId="7" borderId="5" xfId="0" applyFont="1" applyFill="1" applyBorder="1" applyAlignment="1">
      <alignment horizontal="center" vertical="top" wrapText="1"/>
    </xf>
    <xf numFmtId="0" fontId="42" fillId="7" borderId="4" xfId="0" applyFont="1" applyFill="1" applyBorder="1" applyAlignment="1">
      <alignment horizontal="center" vertical="top" wrapText="1"/>
    </xf>
    <xf numFmtId="0" fontId="43" fillId="7" borderId="54" xfId="0" applyFont="1" applyFill="1" applyBorder="1" applyAlignment="1">
      <alignment horizontal="center" vertical="top" wrapText="1"/>
    </xf>
    <xf numFmtId="2" fontId="42" fillId="7" borderId="10" xfId="0" applyNumberFormat="1" applyFont="1" applyFill="1" applyBorder="1" applyAlignment="1">
      <alignment horizontal="center" vertical="top" wrapText="1"/>
    </xf>
    <xf numFmtId="0" fontId="42" fillId="7" borderId="66" xfId="0" applyFont="1" applyFill="1" applyBorder="1" applyAlignment="1">
      <alignment horizontal="center" vertical="top" wrapText="1"/>
    </xf>
    <xf numFmtId="2" fontId="43" fillId="7" borderId="67" xfId="0" applyNumberFormat="1" applyFont="1" applyFill="1" applyBorder="1" applyAlignment="1">
      <alignment horizontal="center" vertical="top" wrapText="1"/>
    </xf>
    <xf numFmtId="2" fontId="42" fillId="7" borderId="68" xfId="0" applyNumberFormat="1" applyFont="1" applyFill="1" applyBorder="1" applyAlignment="1">
      <alignment horizontal="center" vertical="top" wrapText="1"/>
    </xf>
    <xf numFmtId="2" fontId="42" fillId="7" borderId="45" xfId="0" applyNumberFormat="1" applyFont="1" applyFill="1" applyBorder="1" applyAlignment="1">
      <alignment horizontal="center" vertical="top" wrapText="1"/>
    </xf>
    <xf numFmtId="2" fontId="43" fillId="7" borderId="52" xfId="0" applyNumberFormat="1" applyFont="1" applyFill="1" applyBorder="1" applyAlignment="1">
      <alignment horizontal="center" vertical="top" wrapText="1"/>
    </xf>
    <xf numFmtId="0" fontId="42" fillId="7" borderId="45" xfId="0" applyFont="1" applyFill="1" applyBorder="1" applyAlignment="1">
      <alignment wrapText="1"/>
    </xf>
    <xf numFmtId="0" fontId="15" fillId="7" borderId="45" xfId="0" applyFont="1" applyFill="1" applyBorder="1" applyAlignment="1">
      <alignment horizontal="center" wrapText="1"/>
    </xf>
    <xf numFmtId="0" fontId="15" fillId="7" borderId="5" xfId="0" applyFont="1" applyFill="1" applyBorder="1" applyAlignment="1">
      <alignment horizontal="center" wrapText="1"/>
    </xf>
    <xf numFmtId="0" fontId="15" fillId="7" borderId="5" xfId="0" applyFont="1" applyFill="1" applyBorder="1" applyAlignment="1">
      <alignment vertical="top" wrapText="1"/>
    </xf>
    <xf numFmtId="0" fontId="15" fillId="7" borderId="45" xfId="0" applyFont="1" applyFill="1" applyBorder="1" applyAlignment="1">
      <alignment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45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vertical="top" wrapText="1"/>
    </xf>
    <xf numFmtId="2" fontId="15" fillId="7" borderId="0" xfId="0" applyNumberFormat="1" applyFont="1" applyFill="1" applyBorder="1" applyAlignment="1">
      <alignment vertical="top" wrapText="1"/>
    </xf>
    <xf numFmtId="0" fontId="33" fillId="7" borderId="45" xfId="0" applyFont="1" applyFill="1" applyBorder="1" applyAlignment="1">
      <alignment horizontal="center" vertical="top" wrapText="1"/>
    </xf>
    <xf numFmtId="0" fontId="34" fillId="7" borderId="5" xfId="0" applyFont="1" applyFill="1" applyBorder="1" applyAlignment="1">
      <alignment horizontal="center" wrapText="1"/>
    </xf>
    <xf numFmtId="0" fontId="33" fillId="7" borderId="16" xfId="0" applyFont="1" applyFill="1" applyBorder="1" applyAlignment="1">
      <alignment horizontal="center" wrapText="1"/>
    </xf>
    <xf numFmtId="1" fontId="15" fillId="7" borderId="14" xfId="0" applyNumberFormat="1" applyFont="1" applyFill="1" applyBorder="1" applyAlignment="1">
      <alignment horizontal="center" vertical="top" wrapText="1"/>
    </xf>
    <xf numFmtId="0" fontId="33" fillId="7" borderId="19" xfId="0" applyFont="1" applyFill="1" applyBorder="1" applyAlignment="1">
      <alignment horizontal="center" wrapText="1"/>
    </xf>
    <xf numFmtId="1" fontId="33" fillId="7" borderId="20" xfId="0" applyNumberFormat="1" applyFont="1" applyFill="1" applyBorder="1" applyAlignment="1">
      <alignment horizontal="center" vertical="top" wrapText="1"/>
    </xf>
    <xf numFmtId="0" fontId="33" fillId="7" borderId="0" xfId="0" applyFont="1" applyFill="1" applyBorder="1" applyAlignment="1">
      <alignment horizontal="center" vertical="top" wrapText="1"/>
    </xf>
    <xf numFmtId="0" fontId="28" fillId="7" borderId="57" xfId="0" applyFont="1" applyFill="1" applyBorder="1" applyAlignment="1">
      <alignment horizontal="center" wrapText="1"/>
    </xf>
    <xf numFmtId="0" fontId="28" fillId="7" borderId="2" xfId="0" applyFont="1" applyFill="1" applyBorder="1" applyAlignment="1">
      <alignment horizontal="center" wrapText="1"/>
    </xf>
    <xf numFmtId="2" fontId="15" fillId="7" borderId="57" xfId="0" applyNumberFormat="1" applyFont="1" applyFill="1" applyBorder="1" applyAlignment="1">
      <alignment horizontal="center" vertical="top" wrapText="1"/>
    </xf>
    <xf numFmtId="0" fontId="31" fillId="7" borderId="57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left" vertical="top" wrapText="1"/>
    </xf>
    <xf numFmtId="0" fontId="29" fillId="7" borderId="14" xfId="0" applyFont="1" applyFill="1" applyBorder="1" applyAlignment="1">
      <alignment vertical="top" wrapText="1"/>
    </xf>
    <xf numFmtId="0" fontId="26" fillId="7" borderId="0" xfId="0" applyFont="1" applyFill="1" applyBorder="1" applyAlignment="1">
      <alignment horizontal="center" wrapText="1"/>
    </xf>
    <xf numFmtId="0" fontId="49" fillId="7" borderId="0" xfId="0" applyFont="1" applyFill="1" applyBorder="1" applyAlignment="1">
      <alignment horizontal="center" vertical="top" wrapText="1"/>
    </xf>
    <xf numFmtId="0" fontId="32" fillId="7" borderId="0" xfId="0" applyFont="1" applyFill="1" applyBorder="1" applyAlignment="1">
      <alignment horizontal="center" vertical="top" wrapText="1"/>
    </xf>
    <xf numFmtId="0" fontId="28" fillId="7" borderId="2" xfId="0" applyFont="1" applyFill="1" applyBorder="1" applyAlignment="1">
      <alignment vertical="center" wrapText="1"/>
    </xf>
    <xf numFmtId="0" fontId="28" fillId="7" borderId="6" xfId="0" applyFont="1" applyFill="1" applyBorder="1" applyAlignment="1">
      <alignment horizontal="right" vertical="center" wrapText="1"/>
    </xf>
    <xf numFmtId="1" fontId="30" fillId="7" borderId="45" xfId="0" applyNumberFormat="1" applyFont="1" applyFill="1" applyBorder="1" applyAlignment="1">
      <alignment horizontal="right" vertical="top" wrapText="1"/>
    </xf>
    <xf numFmtId="10" fontId="30" fillId="7" borderId="45" xfId="0" applyNumberFormat="1" applyFont="1" applyFill="1" applyBorder="1" applyAlignment="1">
      <alignment horizontal="right" vertical="top" wrapText="1"/>
    </xf>
    <xf numFmtId="0" fontId="30" fillId="7" borderId="45" xfId="0" applyFont="1" applyFill="1" applyBorder="1" applyAlignment="1">
      <alignment horizontal="right" vertical="top" wrapText="1"/>
    </xf>
    <xf numFmtId="0" fontId="32" fillId="7" borderId="45" xfId="0" applyFont="1" applyFill="1" applyBorder="1" applyAlignment="1">
      <alignment horizontal="right" vertical="top" wrapText="1"/>
    </xf>
    <xf numFmtId="2" fontId="32" fillId="7" borderId="45" xfId="0" applyNumberFormat="1" applyFont="1" applyFill="1" applyBorder="1" applyAlignment="1">
      <alignment horizontal="right" vertical="top" wrapText="1"/>
    </xf>
    <xf numFmtId="0" fontId="46" fillId="7" borderId="1" xfId="0" applyFont="1" applyFill="1" applyBorder="1" applyAlignment="1">
      <alignment horizontal="center" vertical="top" wrapText="1"/>
    </xf>
    <xf numFmtId="0" fontId="46" fillId="7" borderId="5" xfId="0" applyFont="1" applyFill="1" applyBorder="1" applyAlignment="1">
      <alignment horizontal="center" vertical="top" wrapText="1"/>
    </xf>
    <xf numFmtId="0" fontId="46" fillId="7" borderId="45" xfId="0" applyFont="1" applyFill="1" applyBorder="1" applyAlignment="1">
      <alignment horizontal="center" wrapText="1"/>
    </xf>
    <xf numFmtId="0" fontId="46" fillId="7" borderId="5" xfId="0" applyFont="1" applyFill="1" applyBorder="1" applyAlignment="1">
      <alignment vertical="top" wrapText="1"/>
    </xf>
    <xf numFmtId="0" fontId="46" fillId="7" borderId="2" xfId="0" applyFont="1" applyFill="1" applyBorder="1" applyAlignment="1">
      <alignment horizontal="center" vertical="top" wrapText="1"/>
    </xf>
    <xf numFmtId="0" fontId="46" fillId="7" borderId="45" xfId="0" applyFont="1" applyFill="1" applyBorder="1" applyAlignment="1">
      <alignment vertical="top" wrapText="1"/>
    </xf>
    <xf numFmtId="0" fontId="46" fillId="7" borderId="0" xfId="0" applyFont="1" applyFill="1" applyBorder="1" applyAlignment="1">
      <alignment vertical="top" wrapText="1"/>
    </xf>
    <xf numFmtId="0" fontId="41" fillId="7" borderId="57" xfId="0" applyFont="1" applyFill="1" applyBorder="1" applyAlignment="1">
      <alignment horizontal="center" wrapText="1"/>
    </xf>
    <xf numFmtId="0" fontId="41" fillId="7" borderId="51" xfId="0" applyFont="1" applyFill="1" applyBorder="1" applyAlignment="1">
      <alignment vertical="top" wrapText="1"/>
    </xf>
    <xf numFmtId="0" fontId="41" fillId="7" borderId="57" xfId="0" applyFont="1" applyFill="1" applyBorder="1" applyAlignment="1">
      <alignment vertical="top" wrapText="1"/>
    </xf>
    <xf numFmtId="0" fontId="41" fillId="7" borderId="0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6" xfId="0" applyFont="1" applyFill="1" applyBorder="1" applyAlignment="1">
      <alignment vertical="top" wrapText="1"/>
    </xf>
    <xf numFmtId="0" fontId="46" fillId="7" borderId="45" xfId="0" applyFont="1" applyFill="1" applyBorder="1" applyAlignment="1">
      <alignment horizontal="center" vertical="top" wrapText="1"/>
    </xf>
    <xf numFmtId="0" fontId="40" fillId="7" borderId="0" xfId="0" applyFont="1" applyFill="1"/>
    <xf numFmtId="0" fontId="30" fillId="7" borderId="0" xfId="0" applyFont="1" applyFill="1" applyBorder="1"/>
    <xf numFmtId="0" fontId="46" fillId="7" borderId="0" xfId="0" applyFont="1" applyFill="1" applyBorder="1" applyAlignment="1">
      <alignment horizontal="center" vertical="top" wrapText="1"/>
    </xf>
    <xf numFmtId="0" fontId="31" fillId="7" borderId="0" xfId="0" applyFont="1" applyFill="1"/>
    <xf numFmtId="0" fontId="34" fillId="7" borderId="0" xfId="0" applyFont="1" applyFill="1" applyBorder="1" applyAlignment="1">
      <alignment vertical="top" wrapText="1"/>
    </xf>
    <xf numFmtId="0" fontId="43" fillId="7" borderId="0" xfId="0" applyFont="1" applyFill="1" applyAlignment="1"/>
    <xf numFmtId="0" fontId="24" fillId="7" borderId="2" xfId="0" applyFont="1" applyFill="1" applyBorder="1"/>
    <xf numFmtId="0" fontId="24" fillId="7" borderId="0" xfId="0" applyFont="1" applyFill="1" applyBorder="1" applyAlignment="1">
      <alignment wrapText="1"/>
    </xf>
    <xf numFmtId="0" fontId="30" fillId="7" borderId="0" xfId="0" applyFont="1" applyFill="1"/>
    <xf numFmtId="0" fontId="43" fillId="7" borderId="0" xfId="0" applyFont="1" applyFill="1"/>
    <xf numFmtId="0" fontId="43" fillId="0" borderId="53" xfId="0" applyFont="1" applyBorder="1" applyAlignment="1">
      <alignment horizontal="center" vertical="top" wrapText="1"/>
    </xf>
    <xf numFmtId="0" fontId="43" fillId="0" borderId="52" xfId="0" applyFont="1" applyBorder="1" applyAlignment="1">
      <alignment horizontal="center" vertical="top" wrapText="1"/>
    </xf>
    <xf numFmtId="0" fontId="45" fillId="0" borderId="51" xfId="0" applyFont="1" applyBorder="1" applyAlignment="1">
      <alignment horizontal="center" vertical="top" wrapText="1"/>
    </xf>
    <xf numFmtId="0" fontId="43" fillId="0" borderId="54" xfId="0" applyFont="1" applyBorder="1" applyAlignment="1">
      <alignment horizontal="center" vertical="top" wrapText="1"/>
    </xf>
    <xf numFmtId="2" fontId="43" fillId="0" borderId="51" xfId="0" applyNumberFormat="1" applyFont="1" applyBorder="1" applyAlignment="1">
      <alignment horizontal="center" vertical="top" wrapText="1"/>
    </xf>
    <xf numFmtId="2" fontId="43" fillId="0" borderId="52" xfId="0" applyNumberFormat="1" applyFont="1" applyBorder="1" applyAlignment="1">
      <alignment horizontal="center" vertical="top" wrapText="1"/>
    </xf>
    <xf numFmtId="0" fontId="28" fillId="7" borderId="0" xfId="0" applyFont="1" applyFill="1"/>
    <xf numFmtId="0" fontId="30" fillId="7" borderId="0" xfId="0" applyFont="1" applyFill="1"/>
    <xf numFmtId="0" fontId="30" fillId="7" borderId="0" xfId="0" applyFont="1" applyFill="1"/>
    <xf numFmtId="0" fontId="43" fillId="7" borderId="0" xfId="0" applyFont="1" applyFill="1"/>
    <xf numFmtId="0" fontId="15" fillId="8" borderId="57" xfId="0" applyFont="1" applyFill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top" wrapText="1"/>
    </xf>
    <xf numFmtId="0" fontId="43" fillId="0" borderId="74" xfId="0" applyFont="1" applyBorder="1" applyAlignment="1">
      <alignment horizontal="center" vertical="top" wrapText="1"/>
    </xf>
    <xf numFmtId="0" fontId="43" fillId="7" borderId="75" xfId="0" applyFont="1" applyFill="1" applyBorder="1" applyAlignment="1">
      <alignment horizontal="center" vertical="top" wrapText="1"/>
    </xf>
    <xf numFmtId="0" fontId="43" fillId="7" borderId="76" xfId="0" applyFont="1" applyFill="1" applyBorder="1" applyAlignment="1">
      <alignment horizontal="center" vertical="top" wrapText="1"/>
    </xf>
    <xf numFmtId="0" fontId="30" fillId="7" borderId="0" xfId="0" applyFont="1" applyFill="1"/>
    <xf numFmtId="0" fontId="40" fillId="0" borderId="0" xfId="0" applyFont="1" applyAlignment="1">
      <alignment horizontal="left" indent="15"/>
    </xf>
    <xf numFmtId="0" fontId="30" fillId="0" borderId="0" xfId="0" applyFont="1"/>
    <xf numFmtId="0" fontId="32" fillId="0" borderId="5" xfId="0" applyFont="1" applyBorder="1" applyAlignment="1">
      <alignment horizontal="center" vertical="top" wrapText="1"/>
    </xf>
    <xf numFmtId="0" fontId="32" fillId="0" borderId="45" xfId="0" applyFont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40" fillId="0" borderId="0" xfId="0" applyFont="1" applyAlignment="1"/>
    <xf numFmtId="0" fontId="32" fillId="0" borderId="4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46" fillId="0" borderId="0" xfId="0" applyFont="1" applyAlignment="1">
      <alignment horizontal="left" indent="15"/>
    </xf>
    <xf numFmtId="0" fontId="32" fillId="0" borderId="5" xfId="0" applyFont="1" applyBorder="1" applyAlignment="1">
      <alignment horizontal="center" wrapText="1"/>
    </xf>
    <xf numFmtId="0" fontId="32" fillId="0" borderId="45" xfId="0" applyFont="1" applyBorder="1" applyAlignment="1">
      <alignment horizontal="center" wrapText="1"/>
    </xf>
    <xf numFmtId="0" fontId="15" fillId="8" borderId="5" xfId="0" applyFont="1" applyFill="1" applyBorder="1" applyAlignment="1">
      <alignment horizontal="right" vertical="center" wrapText="1"/>
    </xf>
    <xf numFmtId="0" fontId="15" fillId="8" borderId="45" xfId="0" applyFont="1" applyFill="1" applyBorder="1" applyAlignment="1">
      <alignment horizontal="right" vertical="center" wrapText="1"/>
    </xf>
    <xf numFmtId="0" fontId="42" fillId="7" borderId="45" xfId="0" applyFont="1" applyFill="1" applyBorder="1" applyAlignment="1">
      <alignment vertical="top" wrapText="1"/>
    </xf>
    <xf numFmtId="0" fontId="30" fillId="7" borderId="0" xfId="0" applyFont="1" applyFill="1"/>
    <xf numFmtId="2" fontId="15" fillId="8" borderId="45" xfId="0" applyNumberFormat="1" applyFont="1" applyFill="1" applyBorder="1" applyAlignment="1">
      <alignment horizontal="right" vertical="center" wrapText="1"/>
    </xf>
    <xf numFmtId="0" fontId="40" fillId="7" borderId="0" xfId="0" applyFont="1" applyFill="1" applyBorder="1" applyAlignment="1">
      <alignment vertical="center"/>
    </xf>
    <xf numFmtId="0" fontId="30" fillId="7" borderId="0" xfId="0" applyFont="1" applyFill="1"/>
    <xf numFmtId="0" fontId="30" fillId="7" borderId="0" xfId="0" applyFont="1" applyFill="1"/>
    <xf numFmtId="0" fontId="41" fillId="7" borderId="59" xfId="0" applyFont="1" applyFill="1" applyBorder="1" applyAlignment="1">
      <alignment horizontal="center" wrapText="1"/>
    </xf>
    <xf numFmtId="0" fontId="41" fillId="7" borderId="58" xfId="0" applyFont="1" applyFill="1" applyBorder="1" applyAlignment="1">
      <alignment horizontal="center" wrapText="1"/>
    </xf>
    <xf numFmtId="0" fontId="41" fillId="7" borderId="56" xfId="0" applyFont="1" applyFill="1" applyBorder="1" applyAlignment="1">
      <alignment horizontal="center" wrapText="1"/>
    </xf>
    <xf numFmtId="0" fontId="44" fillId="7" borderId="0" xfId="0" applyFont="1" applyFill="1" applyAlignment="1">
      <alignment horizontal="left" vertical="center"/>
    </xf>
    <xf numFmtId="0" fontId="43" fillId="7" borderId="0" xfId="0" applyFont="1" applyFill="1"/>
    <xf numFmtId="0" fontId="32" fillId="0" borderId="2" xfId="0" applyFont="1" applyBorder="1" applyAlignment="1">
      <alignment horizontal="center" vertical="top" wrapText="1"/>
    </xf>
    <xf numFmtId="0" fontId="40" fillId="0" borderId="23" xfId="0" applyFont="1" applyBorder="1" applyAlignment="1">
      <alignment horizontal="left"/>
    </xf>
    <xf numFmtId="0" fontId="40" fillId="7" borderId="0" xfId="0" applyFont="1" applyFill="1" applyAlignment="1">
      <alignment horizontal="left" vertical="center"/>
    </xf>
    <xf numFmtId="0" fontId="40" fillId="0" borderId="0" xfId="0" applyFont="1" applyAlignment="1">
      <alignment horizontal="left"/>
    </xf>
    <xf numFmtId="0" fontId="48" fillId="7" borderId="0" xfId="0" applyFont="1" applyFill="1" applyBorder="1" applyAlignment="1">
      <alignment horizontal="left" vertical="top" wrapText="1"/>
    </xf>
    <xf numFmtId="0" fontId="40" fillId="7" borderId="23" xfId="0" applyFont="1" applyFill="1" applyBorder="1" applyAlignment="1">
      <alignment horizontal="left"/>
    </xf>
    <xf numFmtId="0" fontId="28" fillId="7" borderId="0" xfId="0" applyFont="1" applyFill="1" applyAlignment="1">
      <alignment horizontal="left"/>
    </xf>
    <xf numFmtId="0" fontId="30" fillId="7" borderId="0" xfId="0" applyFont="1" applyFill="1"/>
    <xf numFmtId="0" fontId="28" fillId="7" borderId="0" xfId="0" applyFont="1" applyFill="1" applyBorder="1" applyAlignment="1">
      <alignment horizontal="center" vertical="top" wrapText="1"/>
    </xf>
    <xf numFmtId="0" fontId="34" fillId="7" borderId="4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34" fillId="7" borderId="78" xfId="0" applyFont="1" applyFill="1" applyBorder="1" applyAlignment="1">
      <alignment horizontal="center" vertical="top" wrapText="1"/>
    </xf>
    <xf numFmtId="0" fontId="15" fillId="7" borderId="45" xfId="0" applyFont="1" applyFill="1" applyBorder="1" applyAlignment="1">
      <alignment horizontal="right" vertical="top" wrapText="1"/>
    </xf>
    <xf numFmtId="0" fontId="15" fillId="7" borderId="10" xfId="0" applyFont="1" applyFill="1" applyBorder="1" applyAlignment="1">
      <alignment horizontal="right" vertical="top" wrapText="1"/>
    </xf>
    <xf numFmtId="0" fontId="33" fillId="7" borderId="79" xfId="0" applyFont="1" applyFill="1" applyBorder="1" applyAlignment="1">
      <alignment horizontal="right" vertical="top" wrapText="1"/>
    </xf>
    <xf numFmtId="0" fontId="33" fillId="0" borderId="0" xfId="0" applyFont="1" applyBorder="1" applyAlignment="1">
      <alignment horizontal="right" vertical="top" wrapText="1"/>
    </xf>
    <xf numFmtId="0" fontId="33" fillId="0" borderId="20" xfId="0" applyFont="1" applyBorder="1" applyAlignment="1">
      <alignment horizontal="right" vertical="top" wrapText="1"/>
    </xf>
    <xf numFmtId="0" fontId="33" fillId="7" borderId="45" xfId="0" applyFont="1" applyFill="1" applyBorder="1" applyAlignment="1">
      <alignment horizontal="right" vertical="top" wrapText="1"/>
    </xf>
    <xf numFmtId="0" fontId="40" fillId="7" borderId="23" xfId="0" applyFont="1" applyFill="1" applyBorder="1" applyAlignment="1">
      <alignment horizontal="left" vertical="center"/>
    </xf>
    <xf numFmtId="0" fontId="15" fillId="0" borderId="5" xfId="0" applyFont="1" applyBorder="1" applyAlignment="1">
      <alignment vertical="top" wrapText="1"/>
    </xf>
    <xf numFmtId="0" fontId="15" fillId="0" borderId="45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5" xfId="0" applyFont="1" applyBorder="1" applyAlignment="1">
      <alignment horizontal="center" vertical="top" wrapText="1"/>
    </xf>
    <xf numFmtId="0" fontId="28" fillId="7" borderId="82" xfId="0" applyFont="1" applyFill="1" applyBorder="1" applyAlignment="1">
      <alignment horizontal="center" wrapText="1"/>
    </xf>
    <xf numFmtId="0" fontId="28" fillId="7" borderId="85" xfId="0" applyFont="1" applyFill="1" applyBorder="1" applyAlignment="1">
      <alignment horizontal="center" wrapText="1"/>
    </xf>
    <xf numFmtId="0" fontId="30" fillId="7" borderId="88" xfId="0" applyFont="1" applyFill="1" applyBorder="1" applyAlignment="1">
      <alignment vertical="top" wrapText="1"/>
    </xf>
    <xf numFmtId="0" fontId="30" fillId="7" borderId="89" xfId="0" applyFont="1" applyFill="1" applyBorder="1" applyAlignment="1">
      <alignment vertical="top" wrapText="1"/>
    </xf>
    <xf numFmtId="0" fontId="28" fillId="7" borderId="0" xfId="0" applyFont="1" applyFill="1" applyBorder="1" applyAlignment="1">
      <alignment horizontal="left"/>
    </xf>
    <xf numFmtId="0" fontId="28" fillId="7" borderId="89" xfId="0" applyFont="1" applyFill="1" applyBorder="1" applyAlignment="1">
      <alignment horizontal="center" wrapText="1"/>
    </xf>
    <xf numFmtId="0" fontId="28" fillId="7" borderId="45" xfId="0" applyFont="1" applyFill="1" applyBorder="1" applyAlignment="1">
      <alignment wrapText="1"/>
    </xf>
    <xf numFmtId="0" fontId="32" fillId="7" borderId="0" xfId="0" applyFont="1" applyFill="1" applyBorder="1" applyAlignment="1">
      <alignment vertical="top" wrapText="1"/>
    </xf>
    <xf numFmtId="0" fontId="32" fillId="7" borderId="0" xfId="0" applyFont="1" applyFill="1" applyBorder="1" applyAlignment="1">
      <alignment horizontal="right" vertical="top" wrapText="1"/>
    </xf>
    <xf numFmtId="2" fontId="32" fillId="7" borderId="0" xfId="0" applyNumberFormat="1" applyFont="1" applyFill="1" applyBorder="1" applyAlignment="1">
      <alignment horizontal="right" vertical="top" wrapText="1"/>
    </xf>
    <xf numFmtId="0" fontId="28" fillId="7" borderId="54" xfId="0" applyFont="1" applyFill="1" applyBorder="1" applyAlignment="1">
      <alignment vertical="top" wrapText="1"/>
    </xf>
    <xf numFmtId="0" fontId="30" fillId="7" borderId="90" xfId="0" applyFont="1" applyFill="1" applyBorder="1" applyAlignment="1">
      <alignment horizontal="center" vertical="top" wrapText="1"/>
    </xf>
    <xf numFmtId="10" fontId="30" fillId="7" borderId="90" xfId="0" applyNumberFormat="1" applyFont="1" applyFill="1" applyBorder="1" applyAlignment="1">
      <alignment horizontal="center" vertical="top" wrapText="1"/>
    </xf>
    <xf numFmtId="0" fontId="30" fillId="7" borderId="7" xfId="0" applyFont="1" applyFill="1" applyBorder="1" applyAlignment="1">
      <alignment vertical="top" wrapText="1"/>
    </xf>
    <xf numFmtId="0" fontId="30" fillId="7" borderId="23" xfId="0" applyFont="1" applyFill="1" applyBorder="1" applyAlignment="1">
      <alignment vertical="top" wrapText="1"/>
    </xf>
    <xf numFmtId="0" fontId="28" fillId="7" borderId="90" xfId="0" applyFont="1" applyFill="1" applyBorder="1" applyAlignment="1">
      <alignment horizontal="center" wrapText="1"/>
    </xf>
    <xf numFmtId="0" fontId="28" fillId="7" borderId="91" xfId="0" applyFont="1" applyFill="1" applyBorder="1" applyAlignment="1">
      <alignment horizontal="center" wrapText="1"/>
    </xf>
    <xf numFmtId="0" fontId="28" fillId="7" borderId="44" xfId="0" applyFont="1" applyFill="1" applyBorder="1" applyAlignment="1">
      <alignment horizontal="center" wrapText="1"/>
    </xf>
    <xf numFmtId="0" fontId="30" fillId="7" borderId="92" xfId="0" applyFont="1" applyFill="1" applyBorder="1" applyAlignment="1">
      <alignment vertical="top" wrapText="1"/>
    </xf>
    <xf numFmtId="0" fontId="30" fillId="7" borderId="93" xfId="0" applyFont="1" applyFill="1" applyBorder="1" applyAlignment="1">
      <alignment vertical="top" wrapText="1"/>
    </xf>
    <xf numFmtId="9" fontId="30" fillId="7" borderId="93" xfId="0" applyNumberFormat="1" applyFont="1" applyFill="1" applyBorder="1" applyAlignment="1">
      <alignment vertical="top" wrapText="1"/>
    </xf>
    <xf numFmtId="0" fontId="30" fillId="7" borderId="6" xfId="0" applyFont="1" applyFill="1" applyBorder="1" applyAlignment="1">
      <alignment vertical="top" wrapText="1"/>
    </xf>
    <xf numFmtId="0" fontId="40" fillId="7" borderId="0" xfId="0" applyFont="1" applyFill="1" applyAlignment="1">
      <alignment horizontal="left" vertical="center"/>
    </xf>
    <xf numFmtId="0" fontId="43" fillId="0" borderId="54" xfId="0" applyFont="1" applyFill="1" applyBorder="1" applyAlignment="1">
      <alignment horizontal="center" vertical="top" wrapText="1"/>
    </xf>
    <xf numFmtId="0" fontId="55" fillId="7" borderId="0" xfId="0" applyFont="1" applyFill="1" applyBorder="1" applyAlignment="1">
      <alignment horizontal="center" wrapText="1"/>
    </xf>
    <xf numFmtId="0" fontId="24" fillId="7" borderId="0" xfId="0" applyFont="1" applyFill="1" applyBorder="1"/>
    <xf numFmtId="0" fontId="30" fillId="7" borderId="10" xfId="0" applyFont="1" applyFill="1" applyBorder="1" applyAlignment="1">
      <alignment horizontal="center" vertical="top" wrapText="1"/>
    </xf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30" fillId="7" borderId="0" xfId="0" applyFont="1" applyFill="1" applyBorder="1" applyAlignment="1">
      <alignment vertical="top" wrapText="1"/>
    </xf>
    <xf numFmtId="9" fontId="30" fillId="7" borderId="0" xfId="0" applyNumberFormat="1" applyFont="1" applyFill="1" applyBorder="1" applyAlignment="1">
      <alignment vertical="top" wrapText="1"/>
    </xf>
    <xf numFmtId="0" fontId="34" fillId="0" borderId="8" xfId="0" applyFont="1" applyBorder="1" applyAlignment="1">
      <alignment horizontal="center" vertical="top" wrapText="1"/>
    </xf>
    <xf numFmtId="0" fontId="33" fillId="0" borderId="35" xfId="0" applyFont="1" applyBorder="1" applyAlignment="1">
      <alignment horizontal="right" vertical="top" wrapText="1"/>
    </xf>
    <xf numFmtId="0" fontId="33" fillId="0" borderId="14" xfId="0" applyFont="1" applyBorder="1" applyAlignment="1">
      <alignment horizontal="right" vertical="top" wrapText="1"/>
    </xf>
    <xf numFmtId="0" fontId="34" fillId="0" borderId="16" xfId="0" applyFont="1" applyBorder="1" applyAlignment="1">
      <alignment horizontal="center" vertical="top" wrapText="1"/>
    </xf>
    <xf numFmtId="0" fontId="34" fillId="0" borderId="81" xfId="0" applyFont="1" applyFill="1" applyBorder="1" applyAlignment="1">
      <alignment horizontal="center" vertical="top" wrapText="1"/>
    </xf>
    <xf numFmtId="0" fontId="33" fillId="0" borderId="32" xfId="0" applyFont="1" applyFill="1" applyBorder="1" applyAlignment="1">
      <alignment horizontal="right" vertical="top" wrapText="1"/>
    </xf>
    <xf numFmtId="0" fontId="33" fillId="0" borderId="45" xfId="0" applyFont="1" applyFill="1" applyBorder="1" applyAlignment="1">
      <alignment horizontal="right" vertical="top" wrapText="1"/>
    </xf>
    <xf numFmtId="2" fontId="29" fillId="7" borderId="14" xfId="0" applyNumberFormat="1" applyFont="1" applyFill="1" applyBorder="1" applyAlignment="1">
      <alignment horizontal="right" vertical="top" wrapText="1"/>
    </xf>
    <xf numFmtId="2" fontId="29" fillId="7" borderId="14" xfId="0" applyNumberFormat="1" applyFont="1" applyFill="1" applyBorder="1" applyAlignment="1">
      <alignment vertical="top" wrapText="1"/>
    </xf>
    <xf numFmtId="2" fontId="30" fillId="7" borderId="0" xfId="0" applyNumberFormat="1" applyFont="1" applyFill="1"/>
    <xf numFmtId="0" fontId="15" fillId="0" borderId="0" xfId="0" applyFont="1" applyFill="1" applyBorder="1" applyAlignment="1">
      <alignment horizontal="right" wrapText="1"/>
    </xf>
    <xf numFmtId="17" fontId="26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33" fillId="0" borderId="0" xfId="0" applyFont="1" applyFill="1" applyBorder="1" applyAlignment="1">
      <alignment horizontal="right" wrapText="1"/>
    </xf>
    <xf numFmtId="0" fontId="30" fillId="7" borderId="14" xfId="0" applyFont="1" applyFill="1" applyBorder="1"/>
    <xf numFmtId="0" fontId="30" fillId="7" borderId="20" xfId="0" applyFont="1" applyFill="1" applyBorder="1"/>
    <xf numFmtId="0" fontId="28" fillId="7" borderId="28" xfId="0" applyFont="1" applyFill="1" applyBorder="1" applyAlignment="1">
      <alignment horizontal="center" vertical="top" wrapText="1"/>
    </xf>
    <xf numFmtId="0" fontId="28" fillId="7" borderId="16" xfId="0" applyFont="1" applyFill="1" applyBorder="1" applyAlignment="1">
      <alignment horizontal="center" vertical="top" wrapText="1"/>
    </xf>
    <xf numFmtId="0" fontId="28" fillId="7" borderId="14" xfId="0" applyFont="1" applyFill="1" applyBorder="1" applyAlignment="1">
      <alignment horizontal="center" vertical="top" wrapText="1"/>
    </xf>
    <xf numFmtId="0" fontId="28" fillId="7" borderId="47" xfId="0" applyFont="1" applyFill="1" applyBorder="1" applyAlignment="1">
      <alignment horizontal="center" vertical="top" wrapText="1"/>
    </xf>
    <xf numFmtId="0" fontId="28" fillId="7" borderId="7" xfId="0" applyFont="1" applyFill="1" applyBorder="1" applyAlignment="1">
      <alignment horizontal="center" vertical="top" wrapText="1"/>
    </xf>
    <xf numFmtId="0" fontId="28" fillId="7" borderId="6" xfId="0" applyFont="1" applyFill="1" applyBorder="1" applyAlignment="1">
      <alignment horizontal="center" vertical="top" wrapText="1"/>
    </xf>
    <xf numFmtId="0" fontId="30" fillId="7" borderId="7" xfId="0" applyFont="1" applyFill="1" applyBorder="1" applyAlignment="1">
      <alignment horizontal="center" vertical="top" wrapText="1"/>
    </xf>
    <xf numFmtId="0" fontId="30" fillId="7" borderId="6" xfId="0" applyFont="1" applyFill="1" applyBorder="1" applyAlignment="1">
      <alignment horizontal="center" vertical="top" wrapText="1"/>
    </xf>
    <xf numFmtId="0" fontId="40" fillId="7" borderId="0" xfId="0" applyFont="1" applyFill="1" applyAlignment="1">
      <alignment horizontal="left" vertical="center"/>
    </xf>
    <xf numFmtId="2" fontId="15" fillId="0" borderId="0" xfId="0" applyNumberFormat="1" applyFont="1" applyFill="1" applyBorder="1" applyAlignment="1">
      <alignment vertical="top" wrapText="1"/>
    </xf>
    <xf numFmtId="0" fontId="46" fillId="7" borderId="0" xfId="0" applyFont="1" applyFill="1" applyAlignment="1">
      <alignment horizontal="left" wrapText="1"/>
    </xf>
    <xf numFmtId="2" fontId="15" fillId="0" borderId="0" xfId="0" applyNumberFormat="1" applyFont="1" applyFill="1" applyBorder="1" applyAlignment="1">
      <alignment vertical="top" wrapText="1"/>
    </xf>
    <xf numFmtId="0" fontId="44" fillId="7" borderId="97" xfId="0" applyFont="1" applyFill="1" applyBorder="1" applyAlignment="1">
      <alignment horizontal="center" vertical="center"/>
    </xf>
    <xf numFmtId="0" fontId="44" fillId="7" borderId="6" xfId="0" applyFont="1" applyFill="1" applyBorder="1" applyAlignment="1">
      <alignment horizontal="center" vertical="center"/>
    </xf>
    <xf numFmtId="0" fontId="44" fillId="7" borderId="98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/>
    </xf>
    <xf numFmtId="0" fontId="30" fillId="7" borderId="14" xfId="0" applyFont="1" applyFill="1" applyBorder="1" applyAlignment="1">
      <alignment horizontal="center"/>
    </xf>
    <xf numFmtId="0" fontId="32" fillId="0" borderId="5" xfId="0" applyFont="1" applyBorder="1" applyAlignment="1">
      <alignment horizontal="justify" vertical="center" wrapText="1"/>
    </xf>
    <xf numFmtId="0" fontId="32" fillId="0" borderId="45" xfId="0" applyFont="1" applyBorder="1" applyAlignment="1">
      <alignment horizontal="justify" vertical="center" wrapText="1"/>
    </xf>
    <xf numFmtId="0" fontId="15" fillId="8" borderId="0" xfId="0" applyFont="1" applyFill="1" applyBorder="1" applyAlignment="1">
      <alignment horizontal="right" vertical="center" wrapText="1"/>
    </xf>
    <xf numFmtId="2" fontId="15" fillId="8" borderId="0" xfId="0" applyNumberFormat="1" applyFont="1" applyFill="1" applyBorder="1" applyAlignment="1">
      <alignment horizontal="right" vertical="center" wrapText="1"/>
    </xf>
    <xf numFmtId="1" fontId="15" fillId="7" borderId="17" xfId="0" applyNumberFormat="1" applyFont="1" applyFill="1" applyBorder="1" applyAlignment="1">
      <alignment horizontal="center" vertical="top" wrapText="1"/>
    </xf>
    <xf numFmtId="1" fontId="33" fillId="7" borderId="21" xfId="0" applyNumberFormat="1" applyFont="1" applyFill="1" applyBorder="1" applyAlignment="1">
      <alignment horizontal="center" vertical="top" wrapText="1"/>
    </xf>
    <xf numFmtId="17" fontId="26" fillId="7" borderId="14" xfId="0" applyNumberFormat="1" applyFont="1" applyFill="1" applyBorder="1" applyAlignment="1">
      <alignment horizontal="center" vertical="center" wrapText="1"/>
    </xf>
    <xf numFmtId="0" fontId="0" fillId="0" borderId="16" xfId="0" applyBorder="1"/>
    <xf numFmtId="2" fontId="0" fillId="0" borderId="42" xfId="0" applyNumberFormat="1" applyBorder="1"/>
    <xf numFmtId="0" fontId="43" fillId="0" borderId="53" xfId="0" applyFont="1" applyBorder="1" applyAlignment="1">
      <alignment vertical="top" wrapText="1"/>
    </xf>
    <xf numFmtId="0" fontId="43" fillId="7" borderId="50" xfId="0" applyFont="1" applyFill="1" applyBorder="1" applyAlignment="1">
      <alignment vertical="top" wrapText="1"/>
    </xf>
    <xf numFmtId="1" fontId="42" fillId="7" borderId="45" xfId="0" applyNumberFormat="1" applyFont="1" applyFill="1" applyBorder="1" applyAlignment="1">
      <alignment vertical="top" wrapText="1"/>
    </xf>
    <xf numFmtId="0" fontId="43" fillId="7" borderId="51" xfId="0" applyFont="1" applyFill="1" applyBorder="1" applyAlignment="1">
      <alignment vertical="top" wrapText="1"/>
    </xf>
    <xf numFmtId="166" fontId="43" fillId="0" borderId="51" xfId="0" applyNumberFormat="1" applyFont="1" applyFill="1" applyBorder="1" applyAlignment="1">
      <alignment vertical="top" wrapText="1"/>
    </xf>
    <xf numFmtId="0" fontId="43" fillId="0" borderId="53" xfId="0" applyFont="1" applyBorder="1" applyAlignment="1">
      <alignment horizontal="right" vertical="top" wrapText="1"/>
    </xf>
    <xf numFmtId="0" fontId="43" fillId="7" borderId="50" xfId="0" applyFont="1" applyFill="1" applyBorder="1" applyAlignment="1">
      <alignment horizontal="right" vertical="top" wrapText="1"/>
    </xf>
    <xf numFmtId="0" fontId="43" fillId="7" borderId="52" xfId="0" applyFont="1" applyFill="1" applyBorder="1" applyAlignment="1">
      <alignment horizontal="right" vertical="top" wrapText="1"/>
    </xf>
    <xf numFmtId="1" fontId="42" fillId="7" borderId="45" xfId="0" applyNumberFormat="1" applyFont="1" applyFill="1" applyBorder="1" applyAlignment="1">
      <alignment horizontal="right" vertical="top" wrapText="1"/>
    </xf>
    <xf numFmtId="0" fontId="43" fillId="7" borderId="75" xfId="0" applyFont="1" applyFill="1" applyBorder="1" applyAlignment="1">
      <alignment vertical="top" wrapText="1"/>
    </xf>
    <xf numFmtId="1" fontId="43" fillId="7" borderId="52" xfId="0" applyNumberFormat="1" applyFont="1" applyFill="1" applyBorder="1" applyAlignment="1">
      <alignment vertical="top" wrapText="1"/>
    </xf>
    <xf numFmtId="0" fontId="43" fillId="7" borderId="52" xfId="0" applyFont="1" applyFill="1" applyBorder="1" applyAlignment="1">
      <alignment vertical="top" wrapText="1"/>
    </xf>
    <xf numFmtId="0" fontId="44" fillId="7" borderId="78" xfId="0" applyFont="1" applyFill="1" applyBorder="1" applyAlignment="1">
      <alignment horizontal="center" vertical="center"/>
    </xf>
    <xf numFmtId="0" fontId="44" fillId="7" borderId="79" xfId="0" applyFont="1" applyFill="1" applyBorder="1" applyAlignment="1">
      <alignment horizontal="center" vertical="center"/>
    </xf>
    <xf numFmtId="0" fontId="0" fillId="0" borderId="14" xfId="0" applyNumberFormat="1" applyBorder="1"/>
    <xf numFmtId="0" fontId="15" fillId="8" borderId="0" xfId="0" applyFont="1" applyFill="1" applyBorder="1" applyAlignment="1">
      <alignment horizontal="left" vertical="center" wrapText="1"/>
    </xf>
    <xf numFmtId="2" fontId="15" fillId="7" borderId="0" xfId="0" applyNumberFormat="1" applyFont="1" applyFill="1" applyBorder="1" applyAlignment="1">
      <alignment vertical="top" wrapText="1"/>
    </xf>
    <xf numFmtId="0" fontId="40" fillId="7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top"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Font="1" applyBorder="1" applyAlignment="1"/>
    <xf numFmtId="0" fontId="0" fillId="0" borderId="16" xfId="0" applyBorder="1" applyAlignment="1">
      <alignment horizontal="left"/>
    </xf>
    <xf numFmtId="2" fontId="30" fillId="7" borderId="42" xfId="0" applyNumberFormat="1" applyFont="1" applyFill="1" applyBorder="1"/>
    <xf numFmtId="0" fontId="24" fillId="9" borderId="19" xfId="0" applyFont="1" applyFill="1" applyBorder="1" applyAlignment="1">
      <alignment horizontal="left"/>
    </xf>
    <xf numFmtId="2" fontId="30" fillId="7" borderId="72" xfId="0" applyNumberFormat="1" applyFont="1" applyFill="1" applyBorder="1"/>
    <xf numFmtId="0" fontId="48" fillId="7" borderId="0" xfId="0" applyFont="1" applyFill="1" applyBorder="1"/>
    <xf numFmtId="0" fontId="32" fillId="4" borderId="5" xfId="0" applyFont="1" applyFill="1" applyBorder="1" applyAlignment="1">
      <alignment horizontal="justify" vertical="center" wrapText="1"/>
    </xf>
    <xf numFmtId="0" fontId="32" fillId="4" borderId="45" xfId="0" applyFont="1" applyFill="1" applyBorder="1" applyAlignment="1">
      <alignment horizontal="justify" vertical="center" wrapText="1"/>
    </xf>
    <xf numFmtId="0" fontId="40" fillId="0" borderId="0" xfId="0" applyFont="1" applyBorder="1" applyAlignment="1">
      <alignment horizontal="left"/>
    </xf>
    <xf numFmtId="0" fontId="15" fillId="8" borderId="19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49" fillId="8" borderId="20" xfId="0" applyFont="1" applyFill="1" applyBorder="1" applyAlignment="1">
      <alignment horizontal="center" vertical="center" wrapText="1"/>
    </xf>
    <xf numFmtId="0" fontId="49" fillId="8" borderId="72" xfId="0" applyFont="1" applyFill="1" applyBorder="1" applyAlignment="1">
      <alignment horizontal="center" vertical="center" wrapText="1"/>
    </xf>
    <xf numFmtId="1" fontId="15" fillId="7" borderId="14" xfId="0" applyNumberFormat="1" applyFont="1" applyFill="1" applyBorder="1" applyAlignment="1">
      <alignment horizontal="right" vertical="top" wrapText="1"/>
    </xf>
    <xf numFmtId="17" fontId="26" fillId="7" borderId="42" xfId="0" applyNumberFormat="1" applyFont="1" applyFill="1" applyBorder="1" applyAlignment="1">
      <alignment horizontal="center" vertical="center" wrapText="1"/>
    </xf>
    <xf numFmtId="1" fontId="15" fillId="7" borderId="20" xfId="0" applyNumberFormat="1" applyFont="1" applyFill="1" applyBorder="1" applyAlignment="1">
      <alignment horizontal="right" vertical="top" wrapText="1"/>
    </xf>
    <xf numFmtId="0" fontId="30" fillId="0" borderId="14" xfId="0" applyFont="1" applyFill="1" applyBorder="1" applyAlignment="1">
      <alignment horizontal="center"/>
    </xf>
    <xf numFmtId="0" fontId="30" fillId="0" borderId="43" xfId="0" applyFont="1" applyFill="1" applyBorder="1"/>
    <xf numFmtId="0" fontId="30" fillId="0" borderId="28" xfId="0" applyFont="1" applyFill="1" applyBorder="1" applyAlignment="1">
      <alignment horizontal="center" vertical="top" wrapText="1"/>
    </xf>
    <xf numFmtId="0" fontId="30" fillId="0" borderId="29" xfId="0" applyFont="1" applyFill="1" applyBorder="1" applyAlignment="1">
      <alignment horizontal="center" vertical="top" wrapText="1"/>
    </xf>
    <xf numFmtId="0" fontId="30" fillId="0" borderId="16" xfId="0" applyFont="1" applyFill="1" applyBorder="1"/>
    <xf numFmtId="0" fontId="60" fillId="0" borderId="42" xfId="0" applyFont="1" applyFill="1" applyBorder="1" applyAlignment="1">
      <alignment horizontal="center"/>
    </xf>
    <xf numFmtId="0" fontId="30" fillId="0" borderId="42" xfId="0" applyFont="1" applyFill="1" applyBorder="1" applyAlignment="1">
      <alignment horizontal="center"/>
    </xf>
    <xf numFmtId="0" fontId="30" fillId="0" borderId="19" xfId="0" applyFont="1" applyFill="1" applyBorder="1"/>
    <xf numFmtId="0" fontId="30" fillId="0" borderId="20" xfId="0" applyFont="1" applyFill="1" applyBorder="1"/>
    <xf numFmtId="0" fontId="30" fillId="0" borderId="72" xfId="0" applyFont="1" applyFill="1" applyBorder="1"/>
    <xf numFmtId="0" fontId="41" fillId="7" borderId="14" xfId="0" applyFont="1" applyFill="1" applyBorder="1" applyAlignment="1">
      <alignment horizontal="center" wrapText="1"/>
    </xf>
    <xf numFmtId="0" fontId="41" fillId="7" borderId="14" xfId="0" applyFont="1" applyFill="1" applyBorder="1" applyAlignment="1">
      <alignment vertical="top" wrapText="1"/>
    </xf>
    <xf numFmtId="0" fontId="32" fillId="0" borderId="14" xfId="0" applyFont="1" applyBorder="1" applyAlignment="1">
      <alignment horizontal="left" vertical="center" wrapText="1" indent="1"/>
    </xf>
    <xf numFmtId="0" fontId="41" fillId="7" borderId="28" xfId="0" applyFont="1" applyFill="1" applyBorder="1" applyAlignment="1">
      <alignment horizontal="center" wrapText="1"/>
    </xf>
    <xf numFmtId="0" fontId="41" fillId="7" borderId="42" xfId="0" applyFont="1" applyFill="1" applyBorder="1" applyAlignment="1">
      <alignment horizontal="center" wrapText="1"/>
    </xf>
    <xf numFmtId="0" fontId="41" fillId="7" borderId="16" xfId="0" applyFont="1" applyFill="1" applyBorder="1" applyAlignment="1">
      <alignment vertical="top" wrapText="1"/>
    </xf>
    <xf numFmtId="0" fontId="41" fillId="7" borderId="42" xfId="0" applyFont="1" applyFill="1" applyBorder="1" applyAlignment="1">
      <alignment vertical="top" wrapText="1"/>
    </xf>
    <xf numFmtId="0" fontId="41" fillId="7" borderId="19" xfId="0" applyFont="1" applyFill="1" applyBorder="1" applyAlignment="1">
      <alignment vertical="top" wrapText="1"/>
    </xf>
    <xf numFmtId="0" fontId="32" fillId="0" borderId="20" xfId="0" applyFont="1" applyBorder="1" applyAlignment="1">
      <alignment horizontal="left" vertical="center" wrapText="1" indent="1"/>
    </xf>
    <xf numFmtId="0" fontId="41" fillId="7" borderId="20" xfId="0" applyFont="1" applyFill="1" applyBorder="1" applyAlignment="1">
      <alignment vertical="top" wrapText="1"/>
    </xf>
    <xf numFmtId="0" fontId="41" fillId="7" borderId="72" xfId="0" applyFont="1" applyFill="1" applyBorder="1" applyAlignment="1">
      <alignment vertical="top" wrapText="1"/>
    </xf>
    <xf numFmtId="0" fontId="32" fillId="0" borderId="0" xfId="0" applyFont="1" applyBorder="1" applyAlignment="1">
      <alignment horizontal="left" vertical="center" wrapText="1" indent="1"/>
    </xf>
    <xf numFmtId="0" fontId="62" fillId="0" borderId="0" xfId="0" applyFont="1" applyBorder="1" applyAlignment="1">
      <alignment horizontal="left" vertical="center" wrapText="1"/>
    </xf>
    <xf numFmtId="0" fontId="30" fillId="7" borderId="54" xfId="0" applyFont="1" applyFill="1" applyBorder="1" applyAlignment="1">
      <alignment horizontal="center" vertical="top" wrapText="1"/>
    </xf>
    <xf numFmtId="0" fontId="28" fillId="7" borderId="43" xfId="0" applyFont="1" applyFill="1" applyBorder="1" applyAlignment="1">
      <alignment horizontal="center" vertical="top" wrapText="1"/>
    </xf>
    <xf numFmtId="0" fontId="28" fillId="7" borderId="29" xfId="0" applyFont="1" applyFill="1" applyBorder="1" applyAlignment="1">
      <alignment horizontal="center" vertical="top" wrapText="1"/>
    </xf>
    <xf numFmtId="0" fontId="28" fillId="7" borderId="42" xfId="0" applyFont="1" applyFill="1" applyBorder="1" applyAlignment="1">
      <alignment horizontal="center" vertical="top" wrapText="1"/>
    </xf>
    <xf numFmtId="0" fontId="28" fillId="7" borderId="19" xfId="0" applyFont="1" applyFill="1" applyBorder="1" applyAlignment="1">
      <alignment horizontal="center" vertical="top" wrapText="1"/>
    </xf>
    <xf numFmtId="0" fontId="28" fillId="7" borderId="20" xfId="0" applyFont="1" applyFill="1" applyBorder="1" applyAlignment="1">
      <alignment horizontal="center" vertical="top" wrapText="1"/>
    </xf>
    <xf numFmtId="0" fontId="28" fillId="7" borderId="72" xfId="0" applyFont="1" applyFill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 wrapText="1"/>
    </xf>
    <xf numFmtId="0" fontId="31" fillId="0" borderId="90" xfId="0" applyFont="1" applyBorder="1" applyAlignment="1">
      <alignment horizontal="center" vertical="top" wrapText="1"/>
    </xf>
    <xf numFmtId="0" fontId="29" fillId="0" borderId="14" xfId="0" applyFont="1" applyBorder="1" applyAlignment="1">
      <alignment vertical="top" wrapText="1"/>
    </xf>
    <xf numFmtId="2" fontId="29" fillId="0" borderId="14" xfId="0" applyNumberFormat="1" applyFont="1" applyBorder="1" applyAlignment="1">
      <alignment vertical="top" wrapText="1"/>
    </xf>
    <xf numFmtId="0" fontId="29" fillId="0" borderId="43" xfId="0" applyFont="1" applyBorder="1" applyAlignment="1">
      <alignment horizontal="center" wrapText="1"/>
    </xf>
    <xf numFmtId="0" fontId="29" fillId="0" borderId="28" xfId="0" applyFont="1" applyBorder="1" applyAlignment="1">
      <alignment vertical="top" wrapText="1"/>
    </xf>
    <xf numFmtId="0" fontId="29" fillId="7" borderId="28" xfId="0" applyFont="1" applyFill="1" applyBorder="1" applyAlignment="1">
      <alignment vertical="top" wrapText="1"/>
    </xf>
    <xf numFmtId="2" fontId="29" fillId="0" borderId="28" xfId="0" applyNumberFormat="1" applyFont="1" applyBorder="1" applyAlignment="1">
      <alignment vertical="top" wrapText="1"/>
    </xf>
    <xf numFmtId="2" fontId="29" fillId="7" borderId="28" xfId="0" applyNumberFormat="1" applyFont="1" applyFill="1" applyBorder="1" applyAlignment="1">
      <alignment vertical="top" wrapText="1"/>
    </xf>
    <xf numFmtId="2" fontId="29" fillId="7" borderId="28" xfId="0" applyNumberFormat="1" applyFont="1" applyFill="1" applyBorder="1" applyAlignment="1">
      <alignment horizontal="right" vertical="top" wrapText="1"/>
    </xf>
    <xf numFmtId="2" fontId="29" fillId="7" borderId="29" xfId="0" applyNumberFormat="1" applyFont="1" applyFill="1" applyBorder="1" applyAlignment="1">
      <alignment horizontal="right" vertical="top" wrapText="1"/>
    </xf>
    <xf numFmtId="0" fontId="29" fillId="0" borderId="16" xfId="0" applyFont="1" applyBorder="1" applyAlignment="1">
      <alignment horizontal="center" wrapText="1"/>
    </xf>
    <xf numFmtId="2" fontId="29" fillId="7" borderId="42" xfId="0" applyNumberFormat="1" applyFont="1" applyFill="1" applyBorder="1" applyAlignment="1">
      <alignment horizontal="right" vertical="top" wrapText="1"/>
    </xf>
    <xf numFmtId="0" fontId="15" fillId="4" borderId="16" xfId="0" applyFont="1" applyFill="1" applyBorder="1" applyAlignment="1">
      <alignment horizontal="right" wrapText="1"/>
    </xf>
    <xf numFmtId="0" fontId="0" fillId="0" borderId="0" xfId="0" applyBorder="1" applyAlignment="1">
      <alignment vertical="center" wrapText="1"/>
    </xf>
    <xf numFmtId="0" fontId="29" fillId="0" borderId="8" xfId="0" applyFont="1" applyBorder="1" applyAlignment="1">
      <alignment horizontal="center" wrapText="1"/>
    </xf>
    <xf numFmtId="0" fontId="29" fillId="0" borderId="35" xfId="0" applyFont="1" applyBorder="1" applyAlignment="1">
      <alignment vertical="top" wrapText="1"/>
    </xf>
    <xf numFmtId="0" fontId="29" fillId="7" borderId="35" xfId="0" applyFont="1" applyFill="1" applyBorder="1" applyAlignment="1">
      <alignment vertical="top" wrapText="1"/>
    </xf>
    <xf numFmtId="2" fontId="29" fillId="0" borderId="35" xfId="0" applyNumberFormat="1" applyFont="1" applyBorder="1" applyAlignment="1">
      <alignment vertical="top" wrapText="1"/>
    </xf>
    <xf numFmtId="2" fontId="29" fillId="7" borderId="35" xfId="0" applyNumberFormat="1" applyFont="1" applyFill="1" applyBorder="1" applyAlignment="1">
      <alignment vertical="top" wrapText="1"/>
    </xf>
    <xf numFmtId="2" fontId="29" fillId="7" borderId="35" xfId="0" applyNumberFormat="1" applyFont="1" applyFill="1" applyBorder="1" applyAlignment="1">
      <alignment horizontal="right" vertical="top" wrapText="1"/>
    </xf>
    <xf numFmtId="2" fontId="29" fillId="7" borderId="9" xfId="0" applyNumberFormat="1" applyFont="1" applyFill="1" applyBorder="1" applyAlignment="1">
      <alignment horizontal="right" vertical="top" wrapText="1"/>
    </xf>
    <xf numFmtId="0" fontId="31" fillId="0" borderId="79" xfId="0" applyFont="1" applyBorder="1" applyAlignment="1">
      <alignment vertical="top" wrapText="1"/>
    </xf>
    <xf numFmtId="2" fontId="31" fillId="0" borderId="79" xfId="0" applyNumberFormat="1" applyFont="1" applyBorder="1" applyAlignment="1">
      <alignment vertical="top" wrapText="1"/>
    </xf>
    <xf numFmtId="2" fontId="31" fillId="7" borderId="79" xfId="0" applyNumberFormat="1" applyFont="1" applyFill="1" applyBorder="1" applyAlignment="1">
      <alignment horizontal="right" vertical="top" wrapText="1"/>
    </xf>
    <xf numFmtId="2" fontId="31" fillId="7" borderId="80" xfId="0" applyNumberFormat="1" applyFont="1" applyFill="1" applyBorder="1" applyAlignment="1">
      <alignment horizontal="right" vertical="top" wrapText="1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2" fontId="31" fillId="0" borderId="0" xfId="0" applyNumberFormat="1" applyFont="1" applyBorder="1" applyAlignment="1">
      <alignment vertical="top" wrapText="1"/>
    </xf>
    <xf numFmtId="2" fontId="31" fillId="7" borderId="0" xfId="0" applyNumberFormat="1" applyFont="1" applyFill="1" applyBorder="1" applyAlignment="1">
      <alignment horizontal="right" vertical="top" wrapText="1"/>
    </xf>
    <xf numFmtId="0" fontId="15" fillId="8" borderId="0" xfId="0" applyFont="1" applyFill="1" applyBorder="1" applyAlignment="1">
      <alignment horizontal="center" vertical="center" wrapText="1"/>
    </xf>
    <xf numFmtId="0" fontId="49" fillId="8" borderId="0" xfId="0" applyFont="1" applyFill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top" wrapText="1"/>
    </xf>
    <xf numFmtId="0" fontId="24" fillId="0" borderId="28" xfId="0" applyFont="1" applyBorder="1" applyAlignment="1">
      <alignment horizontal="center" vertical="top" wrapText="1"/>
    </xf>
    <xf numFmtId="0" fontId="24" fillId="0" borderId="29" xfId="0" applyFont="1" applyBorder="1" applyAlignment="1">
      <alignment horizontal="center" vertical="top" wrapText="1"/>
    </xf>
    <xf numFmtId="0" fontId="24" fillId="4" borderId="19" xfId="0" applyFont="1" applyFill="1" applyBorder="1"/>
    <xf numFmtId="0" fontId="24" fillId="4" borderId="20" xfId="0" applyFont="1" applyFill="1" applyBorder="1"/>
    <xf numFmtId="2" fontId="24" fillId="4" borderId="72" xfId="0" applyNumberFormat="1" applyFont="1" applyFill="1" applyBorder="1"/>
    <xf numFmtId="2" fontId="15" fillId="7" borderId="42" xfId="0" applyNumberFormat="1" applyFont="1" applyFill="1" applyBorder="1" applyAlignment="1">
      <alignment horizontal="center" vertical="top" wrapText="1"/>
    </xf>
    <xf numFmtId="0" fontId="58" fillId="7" borderId="20" xfId="0" applyFont="1" applyFill="1" applyBorder="1" applyAlignment="1">
      <alignment horizontal="right" wrapText="1"/>
    </xf>
    <xf numFmtId="0" fontId="58" fillId="7" borderId="20" xfId="0" applyFont="1" applyFill="1" applyBorder="1" applyAlignment="1">
      <alignment horizontal="left" wrapText="1"/>
    </xf>
    <xf numFmtId="0" fontId="58" fillId="7" borderId="72" xfId="0" applyFont="1" applyFill="1" applyBorder="1" applyAlignment="1">
      <alignment wrapText="1"/>
    </xf>
    <xf numFmtId="0" fontId="30" fillId="7" borderId="0" xfId="0" applyFont="1" applyFill="1" applyBorder="1" applyAlignment="1">
      <alignment horizontal="center"/>
    </xf>
    <xf numFmtId="0" fontId="15" fillId="7" borderId="14" xfId="0" applyFont="1" applyFill="1" applyBorder="1" applyAlignment="1">
      <alignment horizontal="center" wrapText="1"/>
    </xf>
    <xf numFmtId="0" fontId="29" fillId="7" borderId="14" xfId="0" applyFont="1" applyFill="1" applyBorder="1" applyAlignment="1">
      <alignment wrapText="1"/>
    </xf>
    <xf numFmtId="0" fontId="15" fillId="7" borderId="14" xfId="0" applyFont="1" applyFill="1" applyBorder="1" applyAlignment="1">
      <alignment horizontal="right" wrapText="1"/>
    </xf>
    <xf numFmtId="9" fontId="15" fillId="7" borderId="14" xfId="0" applyNumberFormat="1" applyFont="1" applyFill="1" applyBorder="1" applyAlignment="1">
      <alignment horizontal="center" wrapText="1"/>
    </xf>
    <xf numFmtId="10" fontId="15" fillId="7" borderId="14" xfId="0" applyNumberFormat="1" applyFont="1" applyFill="1" applyBorder="1" applyAlignment="1">
      <alignment horizontal="center" wrapText="1"/>
    </xf>
    <xf numFmtId="0" fontId="15" fillId="0" borderId="14" xfId="0" applyFont="1" applyBorder="1" applyAlignment="1">
      <alignment horizontal="right" wrapText="1"/>
    </xf>
    <xf numFmtId="2" fontId="15" fillId="0" borderId="14" xfId="0" applyNumberFormat="1" applyFont="1" applyBorder="1" applyAlignment="1">
      <alignment horizontal="right" wrapText="1"/>
    </xf>
    <xf numFmtId="0" fontId="15" fillId="4" borderId="14" xfId="0" applyFont="1" applyFill="1" applyBorder="1" applyAlignment="1">
      <alignment horizontal="right" wrapText="1"/>
    </xf>
    <xf numFmtId="0" fontId="33" fillId="4" borderId="14" xfId="0" applyFont="1" applyFill="1" applyBorder="1" applyAlignment="1">
      <alignment horizontal="right" wrapText="1"/>
    </xf>
    <xf numFmtId="0" fontId="15" fillId="7" borderId="28" xfId="0" applyFont="1" applyFill="1" applyBorder="1" applyAlignment="1">
      <alignment horizontal="center" wrapText="1"/>
    </xf>
    <xf numFmtId="0" fontId="15" fillId="7" borderId="16" xfId="0" applyFont="1" applyFill="1" applyBorder="1" applyAlignment="1">
      <alignment horizontal="right" wrapText="1"/>
    </xf>
    <xf numFmtId="0" fontId="15" fillId="7" borderId="16" xfId="0" applyFont="1" applyFill="1" applyBorder="1" applyAlignment="1">
      <alignment horizontal="center" wrapText="1"/>
    </xf>
    <xf numFmtId="0" fontId="15" fillId="0" borderId="16" xfId="0" applyFont="1" applyBorder="1" applyAlignment="1">
      <alignment horizontal="right" wrapText="1"/>
    </xf>
    <xf numFmtId="0" fontId="15" fillId="4" borderId="19" xfId="0" applyFont="1" applyFill="1" applyBorder="1" applyAlignment="1">
      <alignment horizontal="right" wrapText="1"/>
    </xf>
    <xf numFmtId="0" fontId="15" fillId="4" borderId="20" xfId="0" applyFont="1" applyFill="1" applyBorder="1" applyAlignment="1">
      <alignment horizontal="right" wrapText="1"/>
    </xf>
    <xf numFmtId="0" fontId="15" fillId="0" borderId="20" xfId="0" applyFont="1" applyFill="1" applyBorder="1" applyAlignment="1">
      <alignment horizontal="right" wrapText="1"/>
    </xf>
    <xf numFmtId="0" fontId="28" fillId="7" borderId="42" xfId="0" applyFont="1" applyFill="1" applyBorder="1"/>
    <xf numFmtId="0" fontId="28" fillId="7" borderId="28" xfId="0" applyFont="1" applyFill="1" applyBorder="1" applyAlignment="1">
      <alignment horizontal="center" vertical="top" wrapText="1"/>
    </xf>
    <xf numFmtId="0" fontId="28" fillId="7" borderId="29" xfId="0" applyFont="1" applyFill="1" applyBorder="1" applyAlignment="1">
      <alignment horizontal="center" vertical="top" wrapText="1"/>
    </xf>
    <xf numFmtId="0" fontId="32" fillId="0" borderId="28" xfId="0" applyFont="1" applyBorder="1" applyAlignment="1">
      <alignment horizontal="center" vertical="top" wrapText="1"/>
    </xf>
    <xf numFmtId="0" fontId="32" fillId="0" borderId="29" xfId="0" applyFont="1" applyBorder="1" applyAlignment="1">
      <alignment horizontal="center" vertical="top" wrapText="1"/>
    </xf>
    <xf numFmtId="0" fontId="62" fillId="0" borderId="14" xfId="0" applyFont="1" applyBorder="1" applyAlignment="1">
      <alignment horizontal="left" vertical="center" wrapText="1"/>
    </xf>
    <xf numFmtId="0" fontId="62" fillId="0" borderId="20" xfId="0" applyFont="1" applyBorder="1" applyAlignment="1">
      <alignment horizontal="left" vertical="center" wrapText="1"/>
    </xf>
    <xf numFmtId="0" fontId="28" fillId="7" borderId="46" xfId="0" applyFont="1" applyFill="1" applyBorder="1" applyAlignment="1">
      <alignment horizontal="left" vertical="top" wrapText="1"/>
    </xf>
    <xf numFmtId="0" fontId="28" fillId="7" borderId="59" xfId="0" applyFont="1" applyFill="1" applyBorder="1" applyAlignment="1">
      <alignment horizontal="center" wrapText="1"/>
    </xf>
    <xf numFmtId="0" fontId="28" fillId="7" borderId="58" xfId="0" applyFont="1" applyFill="1" applyBorder="1" applyAlignment="1">
      <alignment horizontal="center" wrapText="1"/>
    </xf>
    <xf numFmtId="0" fontId="28" fillId="7" borderId="56" xfId="0" applyFont="1" applyFill="1" applyBorder="1" applyAlignment="1">
      <alignment horizontal="center" wrapText="1"/>
    </xf>
    <xf numFmtId="0" fontId="28" fillId="7" borderId="11" xfId="0" applyFont="1" applyFill="1" applyBorder="1" applyAlignment="1">
      <alignment horizontal="center" vertical="top" wrapText="1"/>
    </xf>
    <xf numFmtId="0" fontId="28" fillId="7" borderId="27" xfId="0" applyFont="1" applyFill="1" applyBorder="1" applyAlignment="1">
      <alignment horizontal="center" vertical="top" wrapText="1"/>
    </xf>
    <xf numFmtId="0" fontId="28" fillId="7" borderId="26" xfId="0" applyFont="1" applyFill="1" applyBorder="1" applyAlignment="1">
      <alignment horizontal="center" vertical="top" wrapText="1"/>
    </xf>
    <xf numFmtId="0" fontId="53" fillId="7" borderId="0" xfId="0" applyFont="1" applyFill="1" applyBorder="1" applyAlignment="1">
      <alignment horizontal="center"/>
    </xf>
    <xf numFmtId="0" fontId="41" fillId="7" borderId="59" xfId="0" applyFont="1" applyFill="1" applyBorder="1" applyAlignment="1">
      <alignment horizontal="center" wrapText="1"/>
    </xf>
    <xf numFmtId="0" fontId="41" fillId="7" borderId="56" xfId="0" applyFont="1" applyFill="1" applyBorder="1" applyAlignment="1">
      <alignment horizontal="center" wrapText="1"/>
    </xf>
    <xf numFmtId="0" fontId="29" fillId="7" borderId="47" xfId="0" applyFont="1" applyFill="1" applyBorder="1" applyAlignment="1">
      <alignment vertical="top" wrapText="1"/>
    </xf>
    <xf numFmtId="0" fontId="29" fillId="7" borderId="6" xfId="0" applyFont="1" applyFill="1" applyBorder="1" applyAlignment="1">
      <alignment vertical="top" wrapText="1"/>
    </xf>
    <xf numFmtId="0" fontId="28" fillId="7" borderId="47" xfId="0" applyFont="1" applyFill="1" applyBorder="1" applyAlignment="1">
      <alignment horizontal="center" vertical="top" wrapText="1"/>
    </xf>
    <xf numFmtId="0" fontId="28" fillId="7" borderId="7" xfId="0" applyFont="1" applyFill="1" applyBorder="1" applyAlignment="1">
      <alignment horizontal="center" vertical="top" wrapText="1"/>
    </xf>
    <xf numFmtId="0" fontId="28" fillId="7" borderId="6" xfId="0" applyFont="1" applyFill="1" applyBorder="1" applyAlignment="1">
      <alignment horizontal="center" vertical="top" wrapText="1"/>
    </xf>
    <xf numFmtId="0" fontId="41" fillId="7" borderId="55" xfId="0" applyFont="1" applyFill="1" applyBorder="1" applyAlignment="1">
      <alignment horizontal="center" wrapText="1"/>
    </xf>
    <xf numFmtId="0" fontId="41" fillId="7" borderId="54" xfId="0" applyFont="1" applyFill="1" applyBorder="1" applyAlignment="1">
      <alignment horizontal="center" wrapText="1"/>
    </xf>
    <xf numFmtId="0" fontId="41" fillId="7" borderId="51" xfId="0" applyFont="1" applyFill="1" applyBorder="1" applyAlignment="1">
      <alignment horizontal="center" wrapText="1"/>
    </xf>
    <xf numFmtId="0" fontId="41" fillId="7" borderId="28" xfId="0" applyFont="1" applyFill="1" applyBorder="1" applyAlignment="1">
      <alignment horizontal="center" wrapText="1"/>
    </xf>
    <xf numFmtId="0" fontId="46" fillId="7" borderId="47" xfId="0" applyFont="1" applyFill="1" applyBorder="1" applyAlignment="1">
      <alignment horizontal="center" vertical="top" wrapText="1"/>
    </xf>
    <xf numFmtId="0" fontId="46" fillId="7" borderId="6" xfId="0" applyFont="1" applyFill="1" applyBorder="1" applyAlignment="1">
      <alignment horizontal="center" vertical="top" wrapText="1"/>
    </xf>
    <xf numFmtId="0" fontId="30" fillId="7" borderId="102" xfId="0" applyFont="1" applyFill="1" applyBorder="1" applyAlignment="1">
      <alignment horizontal="center" vertical="top" wrapText="1"/>
    </xf>
    <xf numFmtId="0" fontId="30" fillId="7" borderId="6" xfId="0" applyFont="1" applyFill="1" applyBorder="1" applyAlignment="1">
      <alignment horizontal="center" vertical="top" wrapText="1"/>
    </xf>
    <xf numFmtId="0" fontId="28" fillId="7" borderId="83" xfId="0" applyFont="1" applyFill="1" applyBorder="1" applyAlignment="1">
      <alignment horizontal="center" vertical="center" wrapText="1"/>
    </xf>
    <xf numFmtId="0" fontId="28" fillId="7" borderId="88" xfId="0" applyFont="1" applyFill="1" applyBorder="1" applyAlignment="1">
      <alignment horizontal="center" vertical="center" wrapText="1"/>
    </xf>
    <xf numFmtId="0" fontId="28" fillId="7" borderId="84" xfId="0" applyFont="1" applyFill="1" applyBorder="1" applyAlignment="1">
      <alignment horizontal="center" vertical="center" wrapText="1"/>
    </xf>
    <xf numFmtId="0" fontId="28" fillId="7" borderId="52" xfId="0" applyFont="1" applyFill="1" applyBorder="1" applyAlignment="1">
      <alignment horizontal="center" vertical="center" wrapText="1"/>
    </xf>
    <xf numFmtId="0" fontId="47" fillId="7" borderId="0" xfId="0" applyFont="1" applyFill="1" applyBorder="1" applyAlignment="1">
      <alignment horizontal="center"/>
    </xf>
    <xf numFmtId="0" fontId="28" fillId="7" borderId="61" xfId="0" applyFont="1" applyFill="1" applyBorder="1" applyAlignment="1">
      <alignment horizontal="center" wrapText="1"/>
    </xf>
    <xf numFmtId="0" fontId="28" fillId="7" borderId="51" xfId="0" applyFont="1" applyFill="1" applyBorder="1" applyAlignment="1">
      <alignment horizontal="center" wrapText="1"/>
    </xf>
    <xf numFmtId="0" fontId="28" fillId="7" borderId="47" xfId="0" applyFont="1" applyFill="1" applyBorder="1" applyAlignment="1">
      <alignment horizontal="center" wrapText="1"/>
    </xf>
    <xf numFmtId="0" fontId="28" fillId="7" borderId="7" xfId="0" applyFont="1" applyFill="1" applyBorder="1" applyAlignment="1">
      <alignment horizontal="center" wrapText="1"/>
    </xf>
    <xf numFmtId="0" fontId="28" fillId="7" borderId="6" xfId="0" applyFont="1" applyFill="1" applyBorder="1" applyAlignment="1">
      <alignment horizontal="center" wrapText="1"/>
    </xf>
    <xf numFmtId="0" fontId="28" fillId="7" borderId="82" xfId="0" applyFont="1" applyFill="1" applyBorder="1" applyAlignment="1">
      <alignment horizontal="center" wrapText="1"/>
    </xf>
    <xf numFmtId="0" fontId="47" fillId="7" borderId="60" xfId="0" applyFont="1" applyFill="1" applyBorder="1" applyAlignment="1">
      <alignment horizontal="center"/>
    </xf>
    <xf numFmtId="0" fontId="56" fillId="7" borderId="16" xfId="0" applyFont="1" applyFill="1" applyBorder="1" applyAlignment="1">
      <alignment horizontal="center" wrapText="1"/>
    </xf>
    <xf numFmtId="0" fontId="56" fillId="7" borderId="14" xfId="0" applyFont="1" applyFill="1" applyBorder="1" applyAlignment="1">
      <alignment horizontal="center" wrapText="1"/>
    </xf>
    <xf numFmtId="0" fontId="37" fillId="4" borderId="47" xfId="0" applyFont="1" applyFill="1" applyBorder="1" applyAlignment="1">
      <alignment horizontal="center" vertical="top" wrapText="1"/>
    </xf>
    <xf numFmtId="0" fontId="37" fillId="4" borderId="7" xfId="0" applyFont="1" applyFill="1" applyBorder="1" applyAlignment="1">
      <alignment horizontal="center" vertical="top" wrapText="1"/>
    </xf>
    <xf numFmtId="0" fontId="37" fillId="4" borderId="6" xfId="0" applyFont="1" applyFill="1" applyBorder="1" applyAlignment="1">
      <alignment horizontal="center" vertical="top" wrapText="1"/>
    </xf>
    <xf numFmtId="0" fontId="57" fillId="7" borderId="47" xfId="0" applyFont="1" applyFill="1" applyBorder="1" applyAlignment="1">
      <alignment horizontal="center" vertical="top" wrapText="1"/>
    </xf>
    <xf numFmtId="0" fontId="57" fillId="7" borderId="7" xfId="0" applyFont="1" applyFill="1" applyBorder="1" applyAlignment="1">
      <alignment horizontal="center" vertical="top" wrapText="1"/>
    </xf>
    <xf numFmtId="0" fontId="57" fillId="7" borderId="6" xfId="0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wrapText="1"/>
    </xf>
    <xf numFmtId="0" fontId="33" fillId="7" borderId="2" xfId="0" applyFont="1" applyFill="1" applyBorder="1" applyAlignment="1">
      <alignment horizontal="center" wrapText="1"/>
    </xf>
    <xf numFmtId="0" fontId="34" fillId="7" borderId="2" xfId="0" applyFont="1" applyFill="1" applyBorder="1" applyAlignment="1">
      <alignment horizontal="center" wrapText="1"/>
    </xf>
    <xf numFmtId="0" fontId="46" fillId="7" borderId="0" xfId="0" applyFont="1" applyFill="1" applyAlignment="1">
      <alignment horizontal="left" wrapText="1"/>
    </xf>
    <xf numFmtId="0" fontId="31" fillId="0" borderId="63" xfId="0" applyFont="1" applyBorder="1" applyAlignment="1">
      <alignment horizontal="center" vertical="top" wrapText="1"/>
    </xf>
    <xf numFmtId="0" fontId="31" fillId="0" borderId="62" xfId="0" applyFont="1" applyBorder="1" applyAlignment="1">
      <alignment horizontal="center" vertical="top" wrapText="1"/>
    </xf>
    <xf numFmtId="0" fontId="31" fillId="0" borderId="56" xfId="0" applyFont="1" applyBorder="1" applyAlignment="1">
      <alignment horizontal="center" vertical="top" wrapText="1"/>
    </xf>
    <xf numFmtId="0" fontId="31" fillId="0" borderId="59" xfId="0" applyFont="1" applyBorder="1" applyAlignment="1">
      <alignment horizontal="center" vertical="top" wrapText="1"/>
    </xf>
    <xf numFmtId="0" fontId="31" fillId="0" borderId="103" xfId="0" applyFont="1" applyBorder="1" applyAlignment="1">
      <alignment horizontal="center" vertical="top" wrapText="1"/>
    </xf>
    <xf numFmtId="0" fontId="31" fillId="0" borderId="64" xfId="0" applyFont="1" applyBorder="1" applyAlignment="1">
      <alignment horizontal="center" vertical="top" wrapText="1"/>
    </xf>
    <xf numFmtId="0" fontId="28" fillId="7" borderId="55" xfId="0" applyFont="1" applyFill="1" applyBorder="1" applyAlignment="1">
      <alignment horizontal="center" wrapText="1"/>
    </xf>
    <xf numFmtId="0" fontId="28" fillId="7" borderId="47" xfId="0" applyFont="1" applyFill="1" applyBorder="1" applyAlignment="1">
      <alignment horizontal="left" vertical="top" wrapText="1"/>
    </xf>
    <xf numFmtId="0" fontId="28" fillId="7" borderId="7" xfId="0" applyFont="1" applyFill="1" applyBorder="1" applyAlignment="1">
      <alignment horizontal="left" vertical="top" wrapText="1"/>
    </xf>
    <xf numFmtId="0" fontId="59" fillId="7" borderId="43" xfId="0" applyFont="1" applyFill="1" applyBorder="1" applyAlignment="1">
      <alignment horizontal="center" wrapText="1"/>
    </xf>
    <xf numFmtId="0" fontId="59" fillId="7" borderId="28" xfId="0" applyFont="1" applyFill="1" applyBorder="1" applyAlignment="1">
      <alignment horizontal="center" wrapText="1"/>
    </xf>
    <xf numFmtId="0" fontId="59" fillId="7" borderId="29" xfId="0" applyFont="1" applyFill="1" applyBorder="1" applyAlignment="1">
      <alignment horizontal="center" wrapText="1"/>
    </xf>
    <xf numFmtId="0" fontId="58" fillId="7" borderId="19" xfId="0" applyFont="1" applyFill="1" applyBorder="1" applyAlignment="1">
      <alignment horizontal="left" wrapText="1"/>
    </xf>
    <xf numFmtId="0" fontId="58" fillId="7" borderId="20" xfId="0" applyFont="1" applyFill="1" applyBorder="1" applyAlignment="1">
      <alignment horizontal="left" wrapText="1"/>
    </xf>
    <xf numFmtId="0" fontId="31" fillId="0" borderId="55" xfId="0" applyFont="1" applyBorder="1" applyAlignment="1">
      <alignment horizontal="center" wrapText="1"/>
    </xf>
    <xf numFmtId="0" fontId="31" fillId="0" borderId="54" xfId="0" applyFont="1" applyBorder="1" applyAlignment="1">
      <alignment horizontal="center" wrapText="1"/>
    </xf>
    <xf numFmtId="0" fontId="41" fillId="7" borderId="29" xfId="0" applyFont="1" applyFill="1" applyBorder="1" applyAlignment="1">
      <alignment horizontal="center" wrapText="1"/>
    </xf>
    <xf numFmtId="0" fontId="31" fillId="7" borderId="47" xfId="0" applyFont="1" applyFill="1" applyBorder="1" applyAlignment="1">
      <alignment horizontal="center" vertical="top" wrapText="1"/>
    </xf>
    <xf numFmtId="0" fontId="31" fillId="7" borderId="6" xfId="0" applyFont="1" applyFill="1" applyBorder="1" applyAlignment="1">
      <alignment horizontal="center" vertical="top" wrapText="1"/>
    </xf>
    <xf numFmtId="0" fontId="31" fillId="0" borderId="47" xfId="0" applyFont="1" applyBorder="1" applyAlignment="1">
      <alignment horizontal="center" vertical="top" wrapText="1"/>
    </xf>
    <xf numFmtId="0" fontId="31" fillId="0" borderId="98" xfId="0" applyFont="1" applyBorder="1" applyAlignment="1">
      <alignment horizontal="center" vertical="top" wrapText="1"/>
    </xf>
    <xf numFmtId="0" fontId="35" fillId="7" borderId="0" xfId="0" applyFont="1" applyFill="1" applyBorder="1" applyAlignment="1">
      <alignment horizontal="center" vertical="center"/>
    </xf>
    <xf numFmtId="0" fontId="38" fillId="7" borderId="23" xfId="0" applyFont="1" applyFill="1" applyBorder="1" applyAlignment="1">
      <alignment horizontal="left" vertical="center"/>
    </xf>
    <xf numFmtId="0" fontId="42" fillId="7" borderId="2" xfId="0" applyFont="1" applyFill="1" applyBorder="1" applyAlignment="1">
      <alignment horizontal="center" vertical="top" wrapText="1"/>
    </xf>
    <xf numFmtId="0" fontId="42" fillId="7" borderId="1" xfId="0" applyFont="1" applyFill="1" applyBorder="1" applyAlignment="1">
      <alignment vertical="center" wrapText="1"/>
    </xf>
    <xf numFmtId="0" fontId="42" fillId="7" borderId="4" xfId="0" applyFont="1" applyFill="1" applyBorder="1" applyAlignment="1">
      <alignment vertical="center" wrapText="1"/>
    </xf>
    <xf numFmtId="0" fontId="42" fillId="7" borderId="5" xfId="0" applyFont="1" applyFill="1" applyBorder="1" applyAlignment="1">
      <alignment vertical="center" wrapText="1"/>
    </xf>
    <xf numFmtId="0" fontId="42" fillId="7" borderId="1" xfId="0" applyFont="1" applyFill="1" applyBorder="1" applyAlignment="1">
      <alignment wrapText="1"/>
    </xf>
    <xf numFmtId="0" fontId="42" fillId="7" borderId="5" xfId="0" applyFont="1" applyFill="1" applyBorder="1" applyAlignment="1">
      <alignment wrapText="1"/>
    </xf>
    <xf numFmtId="0" fontId="42" fillId="7" borderId="5" xfId="0" applyFont="1" applyFill="1" applyBorder="1" applyAlignment="1">
      <alignment vertical="top" wrapText="1"/>
    </xf>
    <xf numFmtId="0" fontId="37" fillId="7" borderId="0" xfId="0" applyFont="1" applyFill="1" applyAlignment="1">
      <alignment horizontal="left" vertical="center" wrapText="1"/>
    </xf>
    <xf numFmtId="0" fontId="42" fillId="7" borderId="49" xfId="0" applyFont="1" applyFill="1" applyBorder="1" applyAlignment="1">
      <alignment vertical="top" wrapText="1"/>
    </xf>
    <xf numFmtId="0" fontId="42" fillId="7" borderId="23" xfId="0" applyFont="1" applyFill="1" applyBorder="1" applyAlignment="1">
      <alignment vertical="top" wrapText="1"/>
    </xf>
    <xf numFmtId="0" fontId="42" fillId="7" borderId="45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2" fillId="7" borderId="1" xfId="0" applyFont="1" applyFill="1" applyBorder="1" applyAlignment="1">
      <alignment vertical="top" wrapText="1"/>
    </xf>
    <xf numFmtId="0" fontId="42" fillId="7" borderId="1" xfId="0" applyFont="1" applyFill="1" applyBorder="1" applyAlignment="1">
      <alignment horizontal="center" vertical="top" wrapText="1"/>
    </xf>
    <xf numFmtId="0" fontId="42" fillId="7" borderId="4" xfId="0" applyFont="1" applyFill="1" applyBorder="1" applyAlignment="1">
      <alignment horizontal="center" vertical="top" wrapText="1"/>
    </xf>
    <xf numFmtId="0" fontId="42" fillId="7" borderId="5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vertical="top" wrapText="1"/>
    </xf>
    <xf numFmtId="0" fontId="42" fillId="7" borderId="46" xfId="0" applyFont="1" applyFill="1" applyBorder="1" applyAlignment="1">
      <alignment vertical="top" wrapText="1"/>
    </xf>
    <xf numFmtId="0" fontId="42" fillId="7" borderId="44" xfId="0" applyFont="1" applyFill="1" applyBorder="1" applyAlignment="1">
      <alignment vertical="top" wrapText="1"/>
    </xf>
    <xf numFmtId="0" fontId="42" fillId="7" borderId="47" xfId="0" applyFont="1" applyFill="1" applyBorder="1" applyAlignment="1">
      <alignment vertical="top" wrapText="1"/>
    </xf>
    <xf numFmtId="0" fontId="42" fillId="7" borderId="6" xfId="0" applyFont="1" applyFill="1" applyBorder="1" applyAlignment="1">
      <alignment vertical="top" wrapText="1"/>
    </xf>
    <xf numFmtId="18" fontId="42" fillId="7" borderId="2" xfId="0" applyNumberFormat="1" applyFont="1" applyFill="1" applyBorder="1" applyAlignment="1">
      <alignment horizontal="center" vertical="top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5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0" fontId="37" fillId="8" borderId="0" xfId="0" applyFont="1" applyFill="1" applyBorder="1" applyAlignment="1">
      <alignment horizontal="left" vertical="center" wrapText="1"/>
    </xf>
    <xf numFmtId="0" fontId="61" fillId="8" borderId="0" xfId="0" applyFont="1" applyFill="1" applyBorder="1" applyAlignment="1">
      <alignment horizontal="left" vertical="center" wrapText="1"/>
    </xf>
    <xf numFmtId="0" fontId="15" fillId="8" borderId="0" xfId="0" applyFont="1" applyFill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43" xfId="0" applyFont="1" applyBorder="1" applyAlignment="1">
      <alignment horizontal="center" vertical="top" wrapText="1"/>
    </xf>
    <xf numFmtId="0" fontId="32" fillId="7" borderId="2" xfId="0" applyFont="1" applyFill="1" applyBorder="1" applyAlignment="1">
      <alignment horizontal="center" vertical="top" wrapText="1"/>
    </xf>
    <xf numFmtId="0" fontId="32" fillId="0" borderId="16" xfId="0" applyFont="1" applyBorder="1" applyAlignment="1">
      <alignment horizontal="center" vertical="top" wrapText="1"/>
    </xf>
    <xf numFmtId="2" fontId="15" fillId="0" borderId="0" xfId="0" applyNumberFormat="1" applyFont="1" applyFill="1" applyBorder="1" applyAlignment="1">
      <alignment vertical="top" wrapText="1"/>
    </xf>
    <xf numFmtId="0" fontId="32" fillId="0" borderId="42" xfId="0" applyFont="1" applyBorder="1" applyAlignment="1">
      <alignment horizontal="center" vertical="top" wrapText="1"/>
    </xf>
    <xf numFmtId="0" fontId="48" fillId="7" borderId="47" xfId="0" applyFont="1" applyFill="1" applyBorder="1" applyAlignment="1">
      <alignment horizontal="left" wrapText="1"/>
    </xf>
    <xf numFmtId="0" fontId="48" fillId="7" borderId="7" xfId="0" applyFont="1" applyFill="1" applyBorder="1" applyAlignment="1">
      <alignment horizontal="left" wrapText="1"/>
    </xf>
    <xf numFmtId="0" fontId="48" fillId="7" borderId="6" xfId="0" applyFont="1" applyFill="1" applyBorder="1" applyAlignment="1">
      <alignment horizontal="left" wrapText="1"/>
    </xf>
    <xf numFmtId="0" fontId="33" fillId="7" borderId="24" xfId="0" applyFont="1" applyFill="1" applyBorder="1" applyAlignment="1">
      <alignment horizontal="center" vertical="top" wrapText="1"/>
    </xf>
    <xf numFmtId="0" fontId="33" fillId="7" borderId="38" xfId="0" applyFont="1" applyFill="1" applyBorder="1" applyAlignment="1">
      <alignment horizontal="center" vertical="top" wrapText="1"/>
    </xf>
    <xf numFmtId="0" fontId="33" fillId="7" borderId="99" xfId="0" applyFont="1" applyFill="1" applyBorder="1" applyAlignment="1">
      <alignment horizontal="center" vertical="top" wrapText="1"/>
    </xf>
    <xf numFmtId="0" fontId="33" fillId="7" borderId="101" xfId="0" applyFont="1" applyFill="1" applyBorder="1" applyAlignment="1">
      <alignment horizontal="center" vertical="top" wrapText="1"/>
    </xf>
    <xf numFmtId="17" fontId="40" fillId="7" borderId="1" xfId="0" applyNumberFormat="1" applyFont="1" applyFill="1" applyBorder="1" applyAlignment="1">
      <alignment horizontal="center" vertical="center" wrapText="1"/>
    </xf>
    <xf numFmtId="17" fontId="40" fillId="7" borderId="65" xfId="0" applyNumberFormat="1" applyFont="1" applyFill="1" applyBorder="1" applyAlignment="1">
      <alignment horizontal="center" vertical="center" wrapText="1"/>
    </xf>
    <xf numFmtId="17" fontId="26" fillId="7" borderId="1" xfId="0" applyNumberFormat="1" applyFont="1" applyFill="1" applyBorder="1" applyAlignment="1">
      <alignment horizontal="center" vertical="center" wrapText="1"/>
    </xf>
    <xf numFmtId="17" fontId="26" fillId="7" borderId="4" xfId="0" applyNumberFormat="1" applyFont="1" applyFill="1" applyBorder="1" applyAlignment="1">
      <alignment horizontal="center" vertical="center" wrapText="1"/>
    </xf>
    <xf numFmtId="17" fontId="26" fillId="7" borderId="77" xfId="0" applyNumberFormat="1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0" fontId="42" fillId="7" borderId="4" xfId="0" applyFont="1" applyFill="1" applyBorder="1" applyAlignment="1">
      <alignment vertical="top" wrapText="1"/>
    </xf>
    <xf numFmtId="0" fontId="43" fillId="7" borderId="5" xfId="0" applyFont="1" applyFill="1" applyBorder="1" applyAlignment="1">
      <alignment vertical="top" wrapText="1"/>
    </xf>
    <xf numFmtId="0" fontId="42" fillId="7" borderId="48" xfId="0" applyFont="1" applyFill="1" applyBorder="1" applyAlignment="1">
      <alignment vertical="top" wrapText="1"/>
    </xf>
    <xf numFmtId="0" fontId="42" fillId="7" borderId="0" xfId="0" applyFont="1" applyFill="1" applyBorder="1" applyAlignment="1">
      <alignment vertical="top" wrapText="1"/>
    </xf>
    <xf numFmtId="0" fontId="42" fillId="7" borderId="10" xfId="0" applyFont="1" applyFill="1" applyBorder="1" applyAlignment="1">
      <alignment vertical="top" wrapText="1"/>
    </xf>
    <xf numFmtId="0" fontId="15" fillId="7" borderId="43" xfId="0" applyFont="1" applyFill="1" applyBorder="1" applyAlignment="1">
      <alignment horizontal="center" wrapText="1"/>
    </xf>
    <xf numFmtId="0" fontId="15" fillId="7" borderId="16" xfId="0" applyFont="1" applyFill="1" applyBorder="1" applyAlignment="1">
      <alignment horizontal="center" wrapText="1"/>
    </xf>
    <xf numFmtId="17" fontId="26" fillId="7" borderId="5" xfId="0" applyNumberFormat="1" applyFont="1" applyFill="1" applyBorder="1" applyAlignment="1">
      <alignment horizontal="center" vertical="center" wrapText="1"/>
    </xf>
    <xf numFmtId="0" fontId="42" fillId="7" borderId="47" xfId="0" applyFont="1" applyFill="1" applyBorder="1" applyAlignment="1">
      <alignment horizontal="left" wrapText="1"/>
    </xf>
    <xf numFmtId="0" fontId="42" fillId="7" borderId="7" xfId="0" applyFont="1" applyFill="1" applyBorder="1" applyAlignment="1">
      <alignment horizontal="left" wrapText="1"/>
    </xf>
    <xf numFmtId="0" fontId="42" fillId="7" borderId="6" xfId="0" applyFont="1" applyFill="1" applyBorder="1" applyAlignment="1">
      <alignment horizontal="left" wrapText="1"/>
    </xf>
    <xf numFmtId="0" fontId="42" fillId="7" borderId="2" xfId="0" applyFont="1" applyFill="1" applyBorder="1" applyAlignment="1">
      <alignment wrapText="1"/>
    </xf>
    <xf numFmtId="0" fontId="40" fillId="7" borderId="13" xfId="0" applyFont="1" applyFill="1" applyBorder="1" applyAlignment="1">
      <alignment horizontal="center" vertical="center" wrapText="1"/>
    </xf>
    <xf numFmtId="0" fontId="40" fillId="7" borderId="46" xfId="0" applyFont="1" applyFill="1" applyBorder="1" applyAlignment="1">
      <alignment horizontal="center" vertical="center" wrapText="1"/>
    </xf>
    <xf numFmtId="0" fontId="40" fillId="7" borderId="44" xfId="0" applyFont="1" applyFill="1" applyBorder="1" applyAlignment="1">
      <alignment horizontal="center" vertical="center" wrapText="1"/>
    </xf>
    <xf numFmtId="0" fontId="40" fillId="7" borderId="48" xfId="0" applyFont="1" applyFill="1" applyBorder="1" applyAlignment="1">
      <alignment horizontal="center" vertical="center" wrapText="1"/>
    </xf>
    <xf numFmtId="0" fontId="40" fillId="7" borderId="0" xfId="0" applyFont="1" applyFill="1" applyBorder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17" fontId="26" fillId="7" borderId="26" xfId="0" applyNumberFormat="1" applyFont="1" applyFill="1" applyBorder="1" applyAlignment="1">
      <alignment horizontal="center" vertical="center" wrapText="1"/>
    </xf>
    <xf numFmtId="17" fontId="26" fillId="7" borderId="100" xfId="0" applyNumberFormat="1" applyFont="1" applyFill="1" applyBorder="1" applyAlignment="1">
      <alignment horizontal="center" vertical="center" wrapText="1"/>
    </xf>
    <xf numFmtId="17" fontId="26" fillId="7" borderId="1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3" fillId="7" borderId="2" xfId="0" applyFont="1" applyFill="1" applyBorder="1" applyAlignment="1">
      <alignment horizontal="center" vertical="top" wrapText="1"/>
    </xf>
    <xf numFmtId="0" fontId="30" fillId="7" borderId="47" xfId="0" applyFont="1" applyFill="1" applyBorder="1" applyAlignment="1">
      <alignment horizontal="center" vertical="top" wrapText="1"/>
    </xf>
    <xf numFmtId="0" fontId="30" fillId="7" borderId="93" xfId="0" applyFont="1" applyFill="1" applyBorder="1" applyAlignment="1">
      <alignment horizontal="center" vertical="top" wrapText="1"/>
    </xf>
    <xf numFmtId="0" fontId="63" fillId="7" borderId="0" xfId="0" applyFont="1" applyFill="1" applyBorder="1" applyAlignment="1">
      <alignment horizontal="left" vertical="top" wrapText="1"/>
    </xf>
    <xf numFmtId="17" fontId="26" fillId="7" borderId="44" xfId="0" applyNumberFormat="1" applyFont="1" applyFill="1" applyBorder="1" applyAlignment="1">
      <alignment horizontal="center" vertical="center" wrapText="1"/>
    </xf>
    <xf numFmtId="17" fontId="26" fillId="7" borderId="10" xfId="0" applyNumberFormat="1" applyFont="1" applyFill="1" applyBorder="1" applyAlignment="1">
      <alignment horizontal="center" vertical="center" wrapText="1"/>
    </xf>
    <xf numFmtId="17" fontId="26" fillId="7" borderId="45" xfId="0" applyNumberFormat="1" applyFont="1" applyFill="1" applyBorder="1" applyAlignment="1">
      <alignment horizontal="center" vertical="center" wrapText="1"/>
    </xf>
    <xf numFmtId="0" fontId="31" fillId="7" borderId="104" xfId="0" applyFont="1" applyFill="1" applyBorder="1" applyAlignment="1">
      <alignment horizontal="center" vertical="top" wrapText="1"/>
    </xf>
    <xf numFmtId="0" fontId="31" fillId="7" borderId="95" xfId="0" applyFont="1" applyFill="1" applyBorder="1" applyAlignment="1">
      <alignment horizontal="center" vertical="top" wrapText="1"/>
    </xf>
    <xf numFmtId="0" fontId="31" fillId="7" borderId="96" xfId="0" applyFont="1" applyFill="1" applyBorder="1" applyAlignment="1">
      <alignment horizontal="center" vertical="top" wrapText="1"/>
    </xf>
    <xf numFmtId="0" fontId="31" fillId="7" borderId="94" xfId="0" applyFont="1" applyFill="1" applyBorder="1" applyAlignment="1">
      <alignment horizontal="center" vertical="top" wrapText="1"/>
    </xf>
    <xf numFmtId="0" fontId="32" fillId="0" borderId="47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28" fillId="7" borderId="86" xfId="0" applyFont="1" applyFill="1" applyBorder="1" applyAlignment="1">
      <alignment horizontal="center" wrapText="1"/>
    </xf>
    <xf numFmtId="0" fontId="28" fillId="7" borderId="87" xfId="0" applyFont="1" applyFill="1" applyBorder="1" applyAlignment="1">
      <alignment horizontal="center" wrapText="1"/>
    </xf>
    <xf numFmtId="0" fontId="40" fillId="7" borderId="0" xfId="0" applyFont="1" applyFill="1" applyAlignment="1">
      <alignment horizontal="left" vertical="center"/>
    </xf>
    <xf numFmtId="2" fontId="15" fillId="7" borderId="0" xfId="0" applyNumberFormat="1" applyFont="1" applyFill="1" applyBorder="1" applyAlignment="1">
      <alignment vertical="top" wrapText="1"/>
    </xf>
    <xf numFmtId="0" fontId="52" fillId="7" borderId="23" xfId="0" applyFont="1" applyFill="1" applyBorder="1" applyAlignment="1">
      <alignment horizontal="center" vertical="center"/>
    </xf>
    <xf numFmtId="0" fontId="28" fillId="7" borderId="47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top" wrapText="1"/>
    </xf>
    <xf numFmtId="0" fontId="15" fillId="0" borderId="68" xfId="0" applyFont="1" applyBorder="1" applyAlignment="1">
      <alignment horizontal="center" vertical="top" wrapText="1"/>
    </xf>
    <xf numFmtId="0" fontId="32" fillId="0" borderId="69" xfId="0" applyFont="1" applyBorder="1" applyAlignment="1">
      <alignment horizontal="center" vertical="top" wrapText="1"/>
    </xf>
    <xf numFmtId="0" fontId="32" fillId="0" borderId="22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42" fillId="7" borderId="69" xfId="0" applyFont="1" applyFill="1" applyBorder="1" applyAlignment="1">
      <alignment vertical="top" wrapText="1"/>
    </xf>
    <xf numFmtId="0" fontId="42" fillId="7" borderId="70" xfId="0" applyFont="1" applyFill="1" applyBorder="1" applyAlignment="1">
      <alignment vertical="top" wrapText="1"/>
    </xf>
    <xf numFmtId="0" fontId="42" fillId="7" borderId="71" xfId="0" applyFont="1" applyFill="1" applyBorder="1" applyAlignment="1">
      <alignment vertical="top" wrapText="1"/>
    </xf>
    <xf numFmtId="17" fontId="26" fillId="7" borderId="29" xfId="0" applyNumberFormat="1" applyFont="1" applyFill="1" applyBorder="1" applyAlignment="1">
      <alignment horizontal="center" vertical="center" wrapText="1"/>
    </xf>
    <xf numFmtId="17" fontId="26" fillId="7" borderId="42" xfId="0" applyNumberFormat="1" applyFont="1" applyFill="1" applyBorder="1" applyAlignment="1">
      <alignment horizontal="center" vertical="center" wrapText="1"/>
    </xf>
    <xf numFmtId="17" fontId="26" fillId="7" borderId="72" xfId="0" applyNumberFormat="1" applyFont="1" applyFill="1" applyBorder="1" applyAlignment="1">
      <alignment horizontal="center" vertical="center" wrapText="1"/>
    </xf>
    <xf numFmtId="0" fontId="31" fillId="0" borderId="61" xfId="0" applyFont="1" applyBorder="1" applyAlignment="1">
      <alignment horizontal="center" wrapText="1"/>
    </xf>
    <xf numFmtId="0" fontId="25" fillId="7" borderId="1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8" fillId="7" borderId="47" xfId="0" applyFont="1" applyFill="1" applyBorder="1" applyAlignment="1">
      <alignment vertical="top" wrapText="1"/>
    </xf>
    <xf numFmtId="0" fontId="28" fillId="7" borderId="6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41" fillId="7" borderId="43" xfId="0" applyFont="1" applyFill="1" applyBorder="1" applyAlignment="1">
      <alignment horizontal="center" wrapText="1"/>
    </xf>
    <xf numFmtId="0" fontId="41" fillId="7" borderId="16" xfId="0" applyFont="1" applyFill="1" applyBorder="1" applyAlignment="1">
      <alignment horizontal="center" wrapText="1"/>
    </xf>
    <xf numFmtId="0" fontId="41" fillId="7" borderId="14" xfId="0" applyFont="1" applyFill="1" applyBorder="1" applyAlignment="1">
      <alignment horizontal="center" wrapText="1"/>
    </xf>
    <xf numFmtId="0" fontId="46" fillId="7" borderId="7" xfId="0" applyFont="1" applyFill="1" applyBorder="1" applyAlignment="1">
      <alignment horizontal="center" vertical="top" wrapText="1"/>
    </xf>
    <xf numFmtId="0" fontId="28" fillId="7" borderId="43" xfId="0" applyFont="1" applyFill="1" applyBorder="1" applyAlignment="1">
      <alignment horizontal="center" vertical="top" wrapText="1"/>
    </xf>
    <xf numFmtId="0" fontId="24" fillId="0" borderId="59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4" fillId="0" borderId="56" xfId="0" applyFont="1" applyBorder="1" applyAlignment="1">
      <alignment horizontal="center" wrapText="1"/>
    </xf>
    <xf numFmtId="0" fontId="24" fillId="0" borderId="55" xfId="0" applyFont="1" applyBorder="1" applyAlignment="1">
      <alignment horizontal="center" wrapText="1"/>
    </xf>
    <xf numFmtId="0" fontId="24" fillId="0" borderId="51" xfId="0" applyFont="1" applyBorder="1" applyAlignment="1">
      <alignment horizontal="center" wrapText="1"/>
    </xf>
    <xf numFmtId="0" fontId="0" fillId="0" borderId="59" xfId="0" applyBorder="1" applyAlignment="1">
      <alignment horizontal="center" vertical="top" wrapText="1"/>
    </xf>
    <xf numFmtId="0" fontId="0" fillId="0" borderId="58" xfId="0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0" fontId="27" fillId="0" borderId="60" xfId="0" applyFont="1" applyBorder="1" applyAlignment="1">
      <alignment horizontal="right"/>
    </xf>
    <xf numFmtId="0" fontId="2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0" fillId="0" borderId="0" xfId="0"/>
    <xf numFmtId="0" fontId="27" fillId="0" borderId="6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4" fillId="0" borderId="61" xfId="0" applyFont="1" applyBorder="1" applyAlignment="1">
      <alignment horizont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9" fillId="0" borderId="47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0" fontId="28" fillId="0" borderId="47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5" fillId="0" borderId="63" xfId="0" applyFont="1" applyBorder="1" applyAlignment="1">
      <alignment vertical="top" wrapText="1"/>
    </xf>
    <xf numFmtId="0" fontId="25" fillId="0" borderId="56" xfId="0" applyFont="1" applyBorder="1" applyAlignment="1">
      <alignment vertical="top" wrapText="1"/>
    </xf>
    <xf numFmtId="0" fontId="28" fillId="0" borderId="47" xfId="0" applyFont="1" applyBorder="1" applyAlignment="1">
      <alignment horizontal="right" vertical="top" wrapText="1"/>
    </xf>
    <xf numFmtId="0" fontId="28" fillId="0" borderId="6" xfId="0" applyFont="1" applyBorder="1" applyAlignment="1">
      <alignment horizontal="right" vertical="top" wrapText="1"/>
    </xf>
    <xf numFmtId="0" fontId="28" fillId="0" borderId="47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5" fillId="0" borderId="55" xfId="0" applyFont="1" applyBorder="1" applyAlignment="1">
      <alignment horizontal="center" wrapText="1"/>
    </xf>
    <xf numFmtId="0" fontId="25" fillId="0" borderId="54" xfId="0" applyFont="1" applyBorder="1" applyAlignment="1">
      <alignment horizontal="center" wrapText="1"/>
    </xf>
    <xf numFmtId="0" fontId="25" fillId="0" borderId="51" xfId="0" applyFont="1" applyBorder="1" applyAlignment="1">
      <alignment horizontal="center" wrapText="1"/>
    </xf>
    <xf numFmtId="0" fontId="25" fillId="0" borderId="59" xfId="0" applyFont="1" applyBorder="1" applyAlignment="1">
      <alignment horizontal="center" vertical="top" wrapText="1"/>
    </xf>
    <xf numFmtId="0" fontId="25" fillId="0" borderId="58" xfId="0" applyFont="1" applyBorder="1" applyAlignment="1">
      <alignment horizontal="center" vertical="top" wrapText="1"/>
    </xf>
    <xf numFmtId="0" fontId="25" fillId="0" borderId="56" xfId="0" applyFont="1" applyBorder="1" applyAlignment="1">
      <alignment horizontal="center" vertical="top" wrapText="1"/>
    </xf>
    <xf numFmtId="0" fontId="25" fillId="0" borderId="59" xfId="0" applyFont="1" applyBorder="1" applyAlignment="1">
      <alignment vertical="top" wrapText="1"/>
    </xf>
    <xf numFmtId="0" fontId="25" fillId="0" borderId="62" xfId="0" applyFont="1" applyBorder="1" applyAlignment="1">
      <alignment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6" borderId="23" xfId="0" applyFont="1" applyFill="1" applyBorder="1" applyAlignment="1">
      <alignment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1" fillId="0" borderId="1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34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</cellXfs>
  <cellStyles count="3">
    <cellStyle name="Excel Built-in Normal" xfId="2"/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DM/Desktop/KUNDAN%20LAL/DLCC/DLCC%20DECEMBER%202017/DLCC%20Agenda%20DECEMBER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DM/Desktop/Contact%20details%20of%20all%20bank%20branch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DA"/>
      <sheetName val="Sheet5"/>
      <sheetName val="Sheet6"/>
      <sheetName val="Sheet1"/>
      <sheetName val="Sheet2"/>
      <sheetName val="Sheet3"/>
      <sheetName val="Sheet4"/>
    </sheetNames>
    <sheetDataSet>
      <sheetData sheetId="0">
        <row r="12">
          <cell r="J12">
            <v>433</v>
          </cell>
        </row>
        <row r="13">
          <cell r="J13">
            <v>54</v>
          </cell>
        </row>
        <row r="14">
          <cell r="J14">
            <v>182</v>
          </cell>
        </row>
        <row r="15">
          <cell r="J15">
            <v>0</v>
          </cell>
        </row>
        <row r="17">
          <cell r="J17">
            <v>962</v>
          </cell>
        </row>
        <row r="18">
          <cell r="J18">
            <v>63</v>
          </cell>
        </row>
        <row r="19">
          <cell r="J19">
            <v>169</v>
          </cell>
        </row>
        <row r="21">
          <cell r="J21">
            <v>7518991</v>
          </cell>
        </row>
        <row r="22">
          <cell r="J22">
            <v>4959253</v>
          </cell>
        </row>
        <row r="23">
          <cell r="J23">
            <v>1946498</v>
          </cell>
        </row>
        <row r="26">
          <cell r="J26">
            <v>257219</v>
          </cell>
        </row>
        <row r="29">
          <cell r="J29">
            <v>95667</v>
          </cell>
        </row>
        <row r="31">
          <cell r="J31">
            <v>861940</v>
          </cell>
        </row>
        <row r="34">
          <cell r="J34">
            <v>179286</v>
          </cell>
        </row>
        <row r="35">
          <cell r="J35">
            <v>64827</v>
          </cell>
        </row>
        <row r="36">
          <cell r="J36">
            <v>124669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RA CAMP BRANCHES"/>
      <sheetName val="No. of account"/>
      <sheetName val="Vadodara"/>
      <sheetName val="Govt - Target"/>
      <sheetName val="Sheet2"/>
      <sheetName val="TDO"/>
      <sheetName val="E-mail"/>
      <sheetName val="Sheet1"/>
    </sheetNames>
    <sheetDataSet>
      <sheetData sheetId="0"/>
      <sheetData sheetId="1">
        <row r="5">
          <cell r="A5" t="str">
            <v>Allahabad</v>
          </cell>
          <cell r="B5">
            <v>4</v>
          </cell>
          <cell r="C5"/>
          <cell r="D5"/>
          <cell r="E5"/>
          <cell r="F5"/>
          <cell r="G5"/>
          <cell r="H5"/>
          <cell r="I5"/>
          <cell r="J5"/>
          <cell r="K5">
            <v>4</v>
          </cell>
        </row>
        <row r="6">
          <cell r="A6" t="str">
            <v>Andhra Bank</v>
          </cell>
          <cell r="B6">
            <v>6</v>
          </cell>
          <cell r="C6"/>
          <cell r="D6"/>
          <cell r="E6"/>
          <cell r="F6"/>
          <cell r="G6"/>
          <cell r="H6"/>
          <cell r="I6"/>
          <cell r="J6"/>
          <cell r="K6">
            <v>6</v>
          </cell>
        </row>
        <row r="7">
          <cell r="A7" t="str">
            <v>AXIS BANK</v>
          </cell>
          <cell r="B7">
            <v>20</v>
          </cell>
          <cell r="C7"/>
          <cell r="D7">
            <v>1</v>
          </cell>
          <cell r="E7">
            <v>1</v>
          </cell>
          <cell r="F7"/>
          <cell r="G7">
            <v>1</v>
          </cell>
          <cell r="H7"/>
          <cell r="I7"/>
          <cell r="J7"/>
          <cell r="K7">
            <v>23</v>
          </cell>
        </row>
        <row r="8">
          <cell r="A8" t="str">
            <v xml:space="preserve">Bandhan </v>
          </cell>
          <cell r="B8">
            <v>1</v>
          </cell>
          <cell r="C8"/>
          <cell r="D8"/>
          <cell r="E8"/>
          <cell r="F8"/>
          <cell r="G8"/>
          <cell r="H8"/>
          <cell r="I8"/>
          <cell r="J8"/>
          <cell r="K8">
            <v>1</v>
          </cell>
        </row>
        <row r="9">
          <cell r="A9" t="str">
            <v>BCCB</v>
          </cell>
          <cell r="B9">
            <v>8</v>
          </cell>
          <cell r="C9">
            <v>2</v>
          </cell>
          <cell r="D9">
            <v>4</v>
          </cell>
          <cell r="E9">
            <v>1</v>
          </cell>
          <cell r="F9">
            <v>3</v>
          </cell>
          <cell r="G9">
            <v>2</v>
          </cell>
          <cell r="H9">
            <v>3</v>
          </cell>
          <cell r="I9">
            <v>2</v>
          </cell>
          <cell r="J9">
            <v>2</v>
          </cell>
          <cell r="K9">
            <v>27</v>
          </cell>
        </row>
        <row r="10">
          <cell r="A10" t="str">
            <v>BGGB</v>
          </cell>
          <cell r="B10">
            <v>8</v>
          </cell>
          <cell r="C10">
            <v>5</v>
          </cell>
          <cell r="D10">
            <v>1</v>
          </cell>
          <cell r="E10">
            <v>2</v>
          </cell>
          <cell r="F10">
            <v>2</v>
          </cell>
          <cell r="G10">
            <v>3</v>
          </cell>
          <cell r="H10">
            <v>1</v>
          </cell>
          <cell r="I10"/>
          <cell r="J10"/>
          <cell r="K10">
            <v>22</v>
          </cell>
        </row>
        <row r="11">
          <cell r="A11" t="str">
            <v>BOB</v>
          </cell>
          <cell r="B11">
            <v>46</v>
          </cell>
          <cell r="C11">
            <v>19</v>
          </cell>
          <cell r="D11">
            <v>6</v>
          </cell>
          <cell r="E11">
            <v>2</v>
          </cell>
          <cell r="F11">
            <v>5</v>
          </cell>
          <cell r="G11">
            <v>9</v>
          </cell>
          <cell r="H11">
            <v>5</v>
          </cell>
          <cell r="I11">
            <v>5</v>
          </cell>
          <cell r="J11">
            <v>5</v>
          </cell>
          <cell r="K11">
            <v>102</v>
          </cell>
        </row>
        <row r="12">
          <cell r="A12" t="str">
            <v>BOI</v>
          </cell>
          <cell r="B12">
            <v>20</v>
          </cell>
          <cell r="C12">
            <v>1</v>
          </cell>
          <cell r="D12">
            <v>1</v>
          </cell>
          <cell r="E12"/>
          <cell r="F12">
            <v>1</v>
          </cell>
          <cell r="G12">
            <v>1</v>
          </cell>
          <cell r="H12">
            <v>3</v>
          </cell>
          <cell r="I12">
            <v>3</v>
          </cell>
          <cell r="J12">
            <v>1</v>
          </cell>
          <cell r="K12">
            <v>31</v>
          </cell>
        </row>
        <row r="13">
          <cell r="A13" t="str">
            <v>BOM</v>
          </cell>
          <cell r="B13">
            <v>5</v>
          </cell>
          <cell r="C13"/>
          <cell r="D13"/>
          <cell r="E13"/>
          <cell r="F13">
            <v>2</v>
          </cell>
          <cell r="G13"/>
          <cell r="H13"/>
          <cell r="I13"/>
          <cell r="J13"/>
          <cell r="K13">
            <v>7</v>
          </cell>
        </row>
        <row r="14">
          <cell r="A14" t="str">
            <v>Canara</v>
          </cell>
          <cell r="B14">
            <v>11</v>
          </cell>
          <cell r="C14">
            <v>1</v>
          </cell>
          <cell r="D14"/>
          <cell r="E14"/>
          <cell r="F14"/>
          <cell r="G14">
            <v>1</v>
          </cell>
          <cell r="H14"/>
          <cell r="I14"/>
          <cell r="J14"/>
          <cell r="K14">
            <v>13</v>
          </cell>
        </row>
        <row r="15">
          <cell r="A15" t="str">
            <v>Catholic Syrian Bank</v>
          </cell>
          <cell r="B15">
            <v>1</v>
          </cell>
          <cell r="C15"/>
          <cell r="D15"/>
          <cell r="E15"/>
          <cell r="F15"/>
          <cell r="G15"/>
          <cell r="H15"/>
          <cell r="I15"/>
          <cell r="J15"/>
          <cell r="K15">
            <v>1</v>
          </cell>
        </row>
        <row r="16">
          <cell r="A16" t="str">
            <v>CBI</v>
          </cell>
          <cell r="B16">
            <v>19</v>
          </cell>
          <cell r="C16">
            <v>3</v>
          </cell>
          <cell r="D16">
            <v>3</v>
          </cell>
          <cell r="E16">
            <v>2</v>
          </cell>
          <cell r="F16">
            <v>2</v>
          </cell>
          <cell r="G16">
            <v>4</v>
          </cell>
          <cell r="H16">
            <v>3</v>
          </cell>
          <cell r="I16"/>
          <cell r="J16">
            <v>2</v>
          </cell>
          <cell r="K16">
            <v>38</v>
          </cell>
        </row>
        <row r="17">
          <cell r="A17" t="str">
            <v>City Union Bank</v>
          </cell>
          <cell r="B17">
            <v>1</v>
          </cell>
          <cell r="C17"/>
          <cell r="D17"/>
          <cell r="E17"/>
          <cell r="F17"/>
          <cell r="G17"/>
          <cell r="H17"/>
          <cell r="I17"/>
          <cell r="J17"/>
          <cell r="K17">
            <v>1</v>
          </cell>
        </row>
        <row r="18">
          <cell r="A18" t="str">
            <v>Corporation</v>
          </cell>
          <cell r="B18">
            <v>10</v>
          </cell>
          <cell r="C18">
            <v>1</v>
          </cell>
          <cell r="D18">
            <v>1</v>
          </cell>
          <cell r="E18"/>
          <cell r="F18"/>
          <cell r="G18">
            <v>1</v>
          </cell>
          <cell r="H18"/>
          <cell r="I18"/>
          <cell r="J18"/>
          <cell r="K18">
            <v>13</v>
          </cell>
        </row>
        <row r="19">
          <cell r="A19" t="str">
            <v>DCB</v>
          </cell>
          <cell r="B19">
            <v>1</v>
          </cell>
          <cell r="C19"/>
          <cell r="D19"/>
          <cell r="E19"/>
          <cell r="F19"/>
          <cell r="G19"/>
          <cell r="H19"/>
          <cell r="I19"/>
          <cell r="J19"/>
          <cell r="K19">
            <v>1</v>
          </cell>
        </row>
        <row r="20">
          <cell r="A20" t="str">
            <v>Dena</v>
          </cell>
          <cell r="B20">
            <v>11</v>
          </cell>
          <cell r="C20">
            <v>3</v>
          </cell>
          <cell r="D20">
            <v>4</v>
          </cell>
          <cell r="E20"/>
          <cell r="F20"/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22</v>
          </cell>
        </row>
        <row r="21">
          <cell r="A21" t="str">
            <v>Federal Bank</v>
          </cell>
          <cell r="B21">
            <v>4</v>
          </cell>
          <cell r="C21"/>
          <cell r="D21"/>
          <cell r="E21"/>
          <cell r="F21"/>
          <cell r="G21"/>
          <cell r="H21"/>
          <cell r="I21"/>
          <cell r="J21"/>
          <cell r="K21">
            <v>4</v>
          </cell>
        </row>
        <row r="22">
          <cell r="A22" t="str">
            <v>Gujarat State Co-op</v>
          </cell>
          <cell r="B22">
            <v>1</v>
          </cell>
          <cell r="C22"/>
          <cell r="D22">
            <v>1</v>
          </cell>
          <cell r="E22"/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7</v>
          </cell>
        </row>
        <row r="23">
          <cell r="A23" t="str">
            <v>HDFC</v>
          </cell>
          <cell r="B23">
            <v>17</v>
          </cell>
          <cell r="C23">
            <v>6</v>
          </cell>
          <cell r="D23">
            <v>2</v>
          </cell>
          <cell r="E23"/>
          <cell r="F23">
            <v>2</v>
          </cell>
          <cell r="G23">
            <v>1</v>
          </cell>
          <cell r="H23">
            <v>2</v>
          </cell>
          <cell r="I23"/>
          <cell r="J23">
            <v>1</v>
          </cell>
          <cell r="K23">
            <v>31</v>
          </cell>
        </row>
        <row r="24">
          <cell r="A24" t="str">
            <v>ICICI</v>
          </cell>
          <cell r="B24">
            <v>13</v>
          </cell>
          <cell r="C24"/>
          <cell r="D24">
            <v>1</v>
          </cell>
          <cell r="E24"/>
          <cell r="F24">
            <v>1</v>
          </cell>
          <cell r="G24">
            <v>1</v>
          </cell>
          <cell r="H24">
            <v>4</v>
          </cell>
          <cell r="I24"/>
          <cell r="J24"/>
          <cell r="K24">
            <v>20</v>
          </cell>
        </row>
        <row r="25">
          <cell r="A25" t="str">
            <v>IDBI</v>
          </cell>
          <cell r="B25">
            <v>8</v>
          </cell>
          <cell r="C25"/>
          <cell r="D25"/>
          <cell r="E25"/>
          <cell r="F25"/>
          <cell r="G25"/>
          <cell r="H25">
            <v>1</v>
          </cell>
          <cell r="I25"/>
          <cell r="J25"/>
          <cell r="K25">
            <v>9</v>
          </cell>
        </row>
        <row r="26">
          <cell r="A26" t="str">
            <v>Indian Bank</v>
          </cell>
          <cell r="B26">
            <v>7</v>
          </cell>
          <cell r="C26"/>
          <cell r="D26"/>
          <cell r="E26"/>
          <cell r="F26"/>
          <cell r="G26"/>
          <cell r="H26">
            <v>1</v>
          </cell>
          <cell r="I26"/>
          <cell r="J26"/>
          <cell r="K26">
            <v>8</v>
          </cell>
        </row>
        <row r="27">
          <cell r="A27" t="str">
            <v>Indusind</v>
          </cell>
          <cell r="B27">
            <v>11</v>
          </cell>
          <cell r="C27"/>
          <cell r="D27"/>
          <cell r="E27"/>
          <cell r="F27"/>
          <cell r="G27"/>
          <cell r="H27"/>
          <cell r="I27"/>
          <cell r="J27"/>
          <cell r="K27">
            <v>11</v>
          </cell>
        </row>
        <row r="28">
          <cell r="A28" t="str">
            <v>IOB</v>
          </cell>
          <cell r="B28">
            <v>16</v>
          </cell>
          <cell r="C28">
            <v>2</v>
          </cell>
          <cell r="D28"/>
          <cell r="E28"/>
          <cell r="F28"/>
          <cell r="G28"/>
          <cell r="H28"/>
          <cell r="I28"/>
          <cell r="J28">
            <v>1</v>
          </cell>
          <cell r="K28">
            <v>19</v>
          </cell>
        </row>
        <row r="29">
          <cell r="A29" t="str">
            <v xml:space="preserve">J &amp; K </v>
          </cell>
          <cell r="B29">
            <v>1</v>
          </cell>
          <cell r="C29"/>
          <cell r="D29"/>
          <cell r="E29"/>
          <cell r="F29"/>
          <cell r="G29"/>
          <cell r="H29"/>
          <cell r="I29"/>
          <cell r="J29"/>
          <cell r="K29">
            <v>1</v>
          </cell>
        </row>
        <row r="30">
          <cell r="A30" t="str">
            <v>Karnataka</v>
          </cell>
          <cell r="B30">
            <v>1</v>
          </cell>
          <cell r="C30"/>
          <cell r="D30"/>
          <cell r="E30"/>
          <cell r="F30"/>
          <cell r="G30"/>
          <cell r="H30"/>
          <cell r="I30"/>
          <cell r="J30"/>
          <cell r="K30">
            <v>1</v>
          </cell>
        </row>
        <row r="31">
          <cell r="A31" t="str">
            <v>Karur Vaysa</v>
          </cell>
          <cell r="B31">
            <v>1</v>
          </cell>
          <cell r="C31"/>
          <cell r="D31"/>
          <cell r="E31"/>
          <cell r="F31"/>
          <cell r="G31"/>
          <cell r="H31"/>
          <cell r="I31"/>
          <cell r="J31"/>
          <cell r="K31">
            <v>1</v>
          </cell>
        </row>
        <row r="32">
          <cell r="A32" t="str">
            <v>Kotam Mahindra</v>
          </cell>
          <cell r="B32">
            <v>9</v>
          </cell>
          <cell r="C32"/>
          <cell r="D32"/>
          <cell r="E32"/>
          <cell r="F32"/>
          <cell r="G32"/>
          <cell r="H32"/>
          <cell r="I32"/>
          <cell r="J32"/>
          <cell r="K32">
            <v>9</v>
          </cell>
        </row>
        <row r="33">
          <cell r="A33" t="str">
            <v>Laxmi Vilas</v>
          </cell>
          <cell r="B33">
            <v>1</v>
          </cell>
          <cell r="C33"/>
          <cell r="D33"/>
          <cell r="E33"/>
          <cell r="F33"/>
          <cell r="G33"/>
          <cell r="H33"/>
          <cell r="I33"/>
          <cell r="J33"/>
          <cell r="K33">
            <v>1</v>
          </cell>
        </row>
        <row r="34">
          <cell r="A34" t="str">
            <v>OBC</v>
          </cell>
          <cell r="B34">
            <v>6</v>
          </cell>
          <cell r="C34"/>
          <cell r="D34"/>
          <cell r="E34"/>
          <cell r="F34"/>
          <cell r="G34"/>
          <cell r="H34"/>
          <cell r="I34"/>
          <cell r="J34"/>
          <cell r="K34">
            <v>6</v>
          </cell>
        </row>
        <row r="35">
          <cell r="A35" t="str">
            <v>PNB</v>
          </cell>
          <cell r="B35">
            <v>15</v>
          </cell>
          <cell r="C35"/>
          <cell r="D35">
            <v>2</v>
          </cell>
          <cell r="E35"/>
          <cell r="F35"/>
          <cell r="G35">
            <v>1</v>
          </cell>
          <cell r="H35">
            <v>1</v>
          </cell>
          <cell r="I35"/>
          <cell r="J35"/>
          <cell r="K35">
            <v>19</v>
          </cell>
        </row>
        <row r="36">
          <cell r="A36" t="str">
            <v>Punjab &amp; Sind</v>
          </cell>
          <cell r="B36">
            <v>1</v>
          </cell>
          <cell r="C36"/>
          <cell r="D36"/>
          <cell r="E36"/>
          <cell r="F36"/>
          <cell r="G36"/>
          <cell r="H36"/>
          <cell r="I36"/>
          <cell r="J36"/>
          <cell r="K36">
            <v>1</v>
          </cell>
        </row>
        <row r="37">
          <cell r="A37" t="str">
            <v>Ratnakar Bank</v>
          </cell>
          <cell r="B37">
            <v>1</v>
          </cell>
          <cell r="C37"/>
          <cell r="D37"/>
          <cell r="E37"/>
          <cell r="F37"/>
          <cell r="G37">
            <v>1</v>
          </cell>
          <cell r="H37"/>
          <cell r="I37"/>
          <cell r="J37"/>
          <cell r="K37">
            <v>2</v>
          </cell>
        </row>
        <row r="38">
          <cell r="A38" t="str">
            <v>SBI</v>
          </cell>
          <cell r="B38">
            <v>79</v>
          </cell>
          <cell r="C38">
            <v>2</v>
          </cell>
          <cell r="D38">
            <v>4</v>
          </cell>
          <cell r="E38">
            <v>1</v>
          </cell>
          <cell r="F38">
            <v>4</v>
          </cell>
          <cell r="G38">
            <v>10</v>
          </cell>
          <cell r="H38">
            <v>3</v>
          </cell>
          <cell r="I38">
            <v>3</v>
          </cell>
          <cell r="J38">
            <v>4</v>
          </cell>
          <cell r="K38">
            <v>110</v>
          </cell>
        </row>
        <row r="39">
          <cell r="A39" t="str">
            <v>South Indian Bank</v>
          </cell>
          <cell r="B39">
            <v>1</v>
          </cell>
          <cell r="C39"/>
          <cell r="D39"/>
          <cell r="E39"/>
          <cell r="F39"/>
          <cell r="G39"/>
          <cell r="H39"/>
          <cell r="I39"/>
          <cell r="J39"/>
          <cell r="K39">
            <v>1</v>
          </cell>
        </row>
        <row r="40">
          <cell r="A40" t="str">
            <v>Syndicate</v>
          </cell>
          <cell r="B40">
            <v>6</v>
          </cell>
          <cell r="C40"/>
          <cell r="D40"/>
          <cell r="E40"/>
          <cell r="F40"/>
          <cell r="G40">
            <v>1</v>
          </cell>
          <cell r="H40"/>
          <cell r="I40"/>
          <cell r="J40"/>
          <cell r="K40">
            <v>7</v>
          </cell>
        </row>
        <row r="41">
          <cell r="A41" t="str">
            <v>Tamilnadu Mercentail</v>
          </cell>
          <cell r="B41">
            <v>1</v>
          </cell>
          <cell r="C41"/>
          <cell r="D41"/>
          <cell r="E41"/>
          <cell r="F41"/>
          <cell r="G41"/>
          <cell r="H41"/>
          <cell r="I41"/>
          <cell r="J41"/>
          <cell r="K41">
            <v>1</v>
          </cell>
        </row>
        <row r="42">
          <cell r="A42" t="str">
            <v>UBI</v>
          </cell>
          <cell r="B42">
            <v>24</v>
          </cell>
          <cell r="C42">
            <v>2</v>
          </cell>
          <cell r="D42">
            <v>1</v>
          </cell>
          <cell r="E42"/>
          <cell r="F42">
            <v>2</v>
          </cell>
          <cell r="G42">
            <v>2</v>
          </cell>
          <cell r="H42">
            <v>1</v>
          </cell>
          <cell r="I42"/>
          <cell r="J42">
            <v>1</v>
          </cell>
          <cell r="K42">
            <v>33</v>
          </cell>
        </row>
        <row r="43">
          <cell r="A43" t="str">
            <v>UCO</v>
          </cell>
          <cell r="B43">
            <v>8</v>
          </cell>
          <cell r="C43">
            <v>1</v>
          </cell>
          <cell r="D43"/>
          <cell r="E43"/>
          <cell r="F43"/>
          <cell r="G43"/>
          <cell r="H43"/>
          <cell r="I43"/>
          <cell r="J43"/>
          <cell r="K43">
            <v>9</v>
          </cell>
        </row>
        <row r="44">
          <cell r="A44" t="str">
            <v>United Bank</v>
          </cell>
          <cell r="B44">
            <v>3</v>
          </cell>
          <cell r="C44"/>
          <cell r="D44"/>
          <cell r="E44"/>
          <cell r="F44"/>
          <cell r="G44"/>
          <cell r="H44"/>
          <cell r="I44"/>
          <cell r="J44"/>
          <cell r="K44">
            <v>3</v>
          </cell>
        </row>
        <row r="45">
          <cell r="A45" t="str">
            <v>Vijaya Bank</v>
          </cell>
          <cell r="B45">
            <v>4</v>
          </cell>
          <cell r="C45">
            <v>1</v>
          </cell>
          <cell r="D45"/>
          <cell r="E45"/>
          <cell r="F45"/>
          <cell r="G45"/>
          <cell r="H45">
            <v>1</v>
          </cell>
          <cell r="I45"/>
          <cell r="J45">
            <v>1</v>
          </cell>
          <cell r="K45">
            <v>7</v>
          </cell>
        </row>
        <row r="46">
          <cell r="A46" t="str">
            <v>YES BANK</v>
          </cell>
          <cell r="B46">
            <v>4</v>
          </cell>
          <cell r="C46">
            <v>1</v>
          </cell>
          <cell r="D46">
            <v>2</v>
          </cell>
          <cell r="E46"/>
          <cell r="F46">
            <v>2</v>
          </cell>
          <cell r="G46">
            <v>1</v>
          </cell>
          <cell r="H46"/>
          <cell r="I46"/>
          <cell r="J46"/>
          <cell r="K46">
            <v>10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9"/>
  <sheetViews>
    <sheetView tabSelected="1" view="pageBreakPreview" topLeftCell="A244" zoomScale="85" zoomScaleNormal="70" zoomScaleSheetLayoutView="85" workbookViewId="0">
      <selection activeCell="F297" sqref="F297"/>
    </sheetView>
  </sheetViews>
  <sheetFormatPr defaultColWidth="9.140625" defaultRowHeight="14.25" x14ac:dyDescent="0.2"/>
  <cols>
    <col min="1" max="1" width="9.140625" style="175"/>
    <col min="2" max="2" width="15.140625" style="175" customWidth="1"/>
    <col min="3" max="3" width="19.5703125" style="175" customWidth="1"/>
    <col min="4" max="4" width="15.5703125" style="175" customWidth="1"/>
    <col min="5" max="5" width="20.28515625" style="175" customWidth="1"/>
    <col min="6" max="6" width="15.42578125" style="175" customWidth="1"/>
    <col min="7" max="7" width="16" style="175" customWidth="1"/>
    <col min="8" max="8" width="15.85546875" style="175" customWidth="1"/>
    <col min="9" max="9" width="15.140625" style="175" customWidth="1"/>
    <col min="10" max="10" width="14.7109375" style="175" customWidth="1"/>
    <col min="11" max="11" width="16.7109375" style="175" customWidth="1"/>
    <col min="12" max="12" width="14.7109375" style="175" customWidth="1"/>
    <col min="13" max="13" width="12.7109375" style="175" customWidth="1"/>
    <col min="14" max="14" width="12.42578125" style="175" bestFit="1" customWidth="1"/>
    <col min="15" max="15" width="11.5703125" style="175" customWidth="1"/>
    <col min="16" max="16384" width="9.140625" style="175"/>
  </cols>
  <sheetData>
    <row r="1" spans="2:13" ht="23.25" x14ac:dyDescent="0.2">
      <c r="B1" s="591" t="s">
        <v>375</v>
      </c>
      <c r="C1" s="591"/>
      <c r="D1" s="591"/>
      <c r="E1" s="591"/>
      <c r="F1" s="591"/>
      <c r="G1" s="591"/>
      <c r="H1" s="591"/>
      <c r="I1" s="591"/>
      <c r="J1" s="176"/>
      <c r="K1" s="176"/>
      <c r="L1" s="176"/>
    </row>
    <row r="2" spans="2:13" ht="23.25" x14ac:dyDescent="0.2">
      <c r="B2" s="177"/>
      <c r="C2" s="177"/>
      <c r="D2" s="177"/>
      <c r="E2" s="177"/>
      <c r="F2" s="177"/>
      <c r="G2" s="177"/>
      <c r="H2" s="177"/>
      <c r="I2" s="177"/>
      <c r="J2" s="176"/>
      <c r="K2" s="176"/>
      <c r="L2" s="176"/>
    </row>
    <row r="3" spans="2:13" ht="68.25" customHeight="1" x14ac:dyDescent="0.2">
      <c r="B3" s="600" t="s">
        <v>370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</row>
    <row r="4" spans="2:13" ht="18.75" thickBot="1" x14ac:dyDescent="0.25">
      <c r="B4" s="592" t="s">
        <v>371</v>
      </c>
      <c r="C4" s="592"/>
      <c r="D4" s="592"/>
      <c r="E4" s="592"/>
      <c r="F4" s="592"/>
      <c r="G4" s="592"/>
      <c r="H4" s="592"/>
      <c r="I4" s="592"/>
      <c r="J4" s="592"/>
      <c r="K4" s="168" t="s">
        <v>294</v>
      </c>
    </row>
    <row r="5" spans="2:13" ht="31.5" customHeight="1" x14ac:dyDescent="0.2">
      <c r="B5" s="616" t="s">
        <v>142</v>
      </c>
      <c r="C5" s="656" t="s">
        <v>143</v>
      </c>
      <c r="D5" s="657"/>
      <c r="E5" s="657"/>
      <c r="F5" s="657"/>
      <c r="G5" s="658"/>
      <c r="H5" s="637" t="s">
        <v>372</v>
      </c>
      <c r="I5" s="637" t="s">
        <v>373</v>
      </c>
      <c r="J5" s="637" t="s">
        <v>374</v>
      </c>
      <c r="K5" s="637" t="s">
        <v>336</v>
      </c>
      <c r="L5" s="616" t="s">
        <v>337</v>
      </c>
    </row>
    <row r="6" spans="2:13" s="178" customFormat="1" ht="15" customHeight="1" thickBot="1" x14ac:dyDescent="0.3">
      <c r="B6" s="618"/>
      <c r="C6" s="659"/>
      <c r="D6" s="660"/>
      <c r="E6" s="660"/>
      <c r="F6" s="660"/>
      <c r="G6" s="661"/>
      <c r="H6" s="638"/>
      <c r="I6" s="618"/>
      <c r="J6" s="618"/>
      <c r="K6" s="617"/>
      <c r="L6" s="617"/>
    </row>
    <row r="7" spans="2:13" ht="16.7" customHeight="1" thickBot="1" x14ac:dyDescent="0.25">
      <c r="B7" s="615" t="s">
        <v>84</v>
      </c>
      <c r="C7" s="606" t="s">
        <v>144</v>
      </c>
      <c r="D7" s="606"/>
      <c r="E7" s="606"/>
      <c r="F7" s="605" t="s">
        <v>229</v>
      </c>
      <c r="G7" s="605"/>
      <c r="H7" s="250">
        <f>[1]AGENDA!J12</f>
        <v>433</v>
      </c>
      <c r="I7" s="179">
        <v>455</v>
      </c>
      <c r="J7" s="179">
        <v>455</v>
      </c>
      <c r="K7" s="180">
        <f>J7-I7</f>
        <v>0</v>
      </c>
      <c r="L7" s="180">
        <f>J7-H7</f>
        <v>22</v>
      </c>
      <c r="M7" s="639" t="s">
        <v>360</v>
      </c>
    </row>
    <row r="8" spans="2:13" ht="16.7" customHeight="1" thickBot="1" x14ac:dyDescent="0.25">
      <c r="B8" s="615"/>
      <c r="C8" s="644" t="s">
        <v>145</v>
      </c>
      <c r="D8" s="644"/>
      <c r="E8" s="644"/>
      <c r="F8" s="605" t="s">
        <v>146</v>
      </c>
      <c r="G8" s="605"/>
      <c r="H8" s="250">
        <f>[1]AGENDA!J13</f>
        <v>54</v>
      </c>
      <c r="I8" s="181">
        <v>58</v>
      </c>
      <c r="J8" s="181">
        <v>58</v>
      </c>
      <c r="K8" s="180">
        <f t="shared" ref="K8:K31" si="0">J8-I8</f>
        <v>0</v>
      </c>
      <c r="L8" s="180">
        <f t="shared" ref="L8:L31" si="1">J8-H8</f>
        <v>4</v>
      </c>
      <c r="M8" s="640"/>
    </row>
    <row r="9" spans="2:13" ht="16.7" customHeight="1" thickBot="1" x14ac:dyDescent="0.25">
      <c r="B9" s="615"/>
      <c r="C9" s="644"/>
      <c r="D9" s="644"/>
      <c r="E9" s="644"/>
      <c r="F9" s="605" t="s">
        <v>11</v>
      </c>
      <c r="G9" s="605"/>
      <c r="H9" s="250">
        <f>[1]AGENDA!J14</f>
        <v>182</v>
      </c>
      <c r="I9" s="181">
        <v>194</v>
      </c>
      <c r="J9" s="181">
        <v>195</v>
      </c>
      <c r="K9" s="180">
        <f t="shared" si="0"/>
        <v>1</v>
      </c>
      <c r="L9" s="180">
        <f t="shared" si="1"/>
        <v>13</v>
      </c>
      <c r="M9" s="640"/>
    </row>
    <row r="10" spans="2:13" ht="16.7" customHeight="1" thickBot="1" x14ac:dyDescent="0.25">
      <c r="B10" s="615"/>
      <c r="C10" s="644"/>
      <c r="D10" s="644"/>
      <c r="E10" s="644"/>
      <c r="F10" s="605" t="s">
        <v>231</v>
      </c>
      <c r="G10" s="605"/>
      <c r="H10" s="250">
        <f>[1]AGENDA!J15</f>
        <v>0</v>
      </c>
      <c r="I10" s="182">
        <v>0</v>
      </c>
      <c r="J10" s="182">
        <v>0</v>
      </c>
      <c r="K10" s="180">
        <f t="shared" si="0"/>
        <v>0</v>
      </c>
      <c r="L10" s="180">
        <f t="shared" si="1"/>
        <v>0</v>
      </c>
      <c r="M10" s="640"/>
    </row>
    <row r="11" spans="2:13" ht="16.7" customHeight="1" thickBot="1" x14ac:dyDescent="0.25">
      <c r="B11" s="615"/>
      <c r="C11" s="645"/>
      <c r="D11" s="645"/>
      <c r="E11" s="645"/>
      <c r="F11" s="604" t="s">
        <v>12</v>
      </c>
      <c r="G11" s="604"/>
      <c r="H11" s="252">
        <f>SUM(H7:H10)</f>
        <v>669</v>
      </c>
      <c r="I11" s="183">
        <f>SUM(I7:I10)</f>
        <v>707</v>
      </c>
      <c r="J11" s="183">
        <f>SUM(J7:J10)</f>
        <v>708</v>
      </c>
      <c r="K11" s="184">
        <f t="shared" si="0"/>
        <v>1</v>
      </c>
      <c r="L11" s="184">
        <f t="shared" si="1"/>
        <v>39</v>
      </c>
      <c r="M11" s="640"/>
    </row>
    <row r="12" spans="2:13" ht="16.7" customHeight="1" thickBot="1" x14ac:dyDescent="0.25">
      <c r="B12" s="607" t="s">
        <v>86</v>
      </c>
      <c r="C12" s="610" t="s">
        <v>147</v>
      </c>
      <c r="D12" s="611"/>
      <c r="E12" s="612"/>
      <c r="F12" s="613" t="s">
        <v>229</v>
      </c>
      <c r="G12" s="614"/>
      <c r="H12" s="250">
        <f>[1]AGENDA!J17</f>
        <v>962</v>
      </c>
      <c r="I12" s="179">
        <v>957</v>
      </c>
      <c r="J12" s="179">
        <v>957</v>
      </c>
      <c r="K12" s="180">
        <f t="shared" si="0"/>
        <v>0</v>
      </c>
      <c r="L12" s="180">
        <f t="shared" si="1"/>
        <v>-5</v>
      </c>
      <c r="M12" s="640"/>
    </row>
    <row r="13" spans="2:13" ht="16.7" customHeight="1" thickBot="1" x14ac:dyDescent="0.25">
      <c r="B13" s="608"/>
      <c r="C13" s="646" t="s">
        <v>145</v>
      </c>
      <c r="D13" s="647"/>
      <c r="E13" s="648"/>
      <c r="F13" s="605" t="s">
        <v>146</v>
      </c>
      <c r="G13" s="605"/>
      <c r="H13" s="250">
        <f>[1]AGENDA!J18</f>
        <v>63</v>
      </c>
      <c r="I13" s="181">
        <v>63</v>
      </c>
      <c r="J13" s="181">
        <v>63</v>
      </c>
      <c r="K13" s="180">
        <f t="shared" si="0"/>
        <v>0</v>
      </c>
      <c r="L13" s="180">
        <f t="shared" si="1"/>
        <v>0</v>
      </c>
      <c r="M13" s="640"/>
    </row>
    <row r="14" spans="2:13" ht="16.7" customHeight="1" thickBot="1" x14ac:dyDescent="0.25">
      <c r="B14" s="608"/>
      <c r="C14" s="646"/>
      <c r="D14" s="647"/>
      <c r="E14" s="648"/>
      <c r="F14" s="605" t="s">
        <v>11</v>
      </c>
      <c r="G14" s="605"/>
      <c r="H14" s="250">
        <f>[1]AGENDA!J19</f>
        <v>169</v>
      </c>
      <c r="I14" s="181">
        <v>168</v>
      </c>
      <c r="J14" s="181">
        <v>168</v>
      </c>
      <c r="K14" s="180">
        <f t="shared" si="0"/>
        <v>0</v>
      </c>
      <c r="L14" s="180">
        <f t="shared" si="1"/>
        <v>-1</v>
      </c>
      <c r="M14" s="640"/>
    </row>
    <row r="15" spans="2:13" ht="16.7" customHeight="1" thickBot="1" x14ac:dyDescent="0.25">
      <c r="B15" s="609"/>
      <c r="C15" s="601"/>
      <c r="D15" s="602"/>
      <c r="E15" s="603"/>
      <c r="F15" s="604" t="s">
        <v>12</v>
      </c>
      <c r="G15" s="604"/>
      <c r="H15" s="252">
        <f>SUM(H12:H14)</f>
        <v>1194</v>
      </c>
      <c r="I15" s="183">
        <f>SUM(I12:I14)</f>
        <v>1188</v>
      </c>
      <c r="J15" s="183">
        <f>SUM(J12:J14)</f>
        <v>1188</v>
      </c>
      <c r="K15" s="184">
        <f t="shared" si="0"/>
        <v>0</v>
      </c>
      <c r="L15" s="184">
        <f t="shared" si="1"/>
        <v>-6</v>
      </c>
      <c r="M15" s="641"/>
    </row>
    <row r="16" spans="2:13" ht="17.25" customHeight="1" thickBot="1" x14ac:dyDescent="0.25">
      <c r="B16" s="185">
        <v>2</v>
      </c>
      <c r="C16" s="605" t="s">
        <v>148</v>
      </c>
      <c r="D16" s="605"/>
      <c r="E16" s="605"/>
      <c r="F16" s="605"/>
      <c r="G16" s="605"/>
      <c r="H16" s="390">
        <f>[1]AGENDA!J21</f>
        <v>7518991</v>
      </c>
      <c r="I16" s="391">
        <v>7894256</v>
      </c>
      <c r="J16" s="391">
        <v>8030863</v>
      </c>
      <c r="K16" s="392">
        <f t="shared" si="0"/>
        <v>136607</v>
      </c>
      <c r="L16" s="392">
        <f t="shared" si="1"/>
        <v>511872</v>
      </c>
      <c r="M16" s="639" t="s">
        <v>361</v>
      </c>
    </row>
    <row r="17" spans="2:13" ht="17.25" thickBot="1" x14ac:dyDescent="0.25">
      <c r="B17" s="185">
        <v>3</v>
      </c>
      <c r="C17" s="605" t="s">
        <v>149</v>
      </c>
      <c r="D17" s="605"/>
      <c r="E17" s="605"/>
      <c r="F17" s="605"/>
      <c r="G17" s="605"/>
      <c r="H17" s="390">
        <f>[1]AGENDA!J22</f>
        <v>4959253</v>
      </c>
      <c r="I17" s="391">
        <v>6431135</v>
      </c>
      <c r="J17" s="393">
        <v>6441242</v>
      </c>
      <c r="K17" s="392">
        <f t="shared" si="0"/>
        <v>10107</v>
      </c>
      <c r="L17" s="392">
        <f t="shared" si="1"/>
        <v>1481989</v>
      </c>
      <c r="M17" s="640"/>
    </row>
    <row r="18" spans="2:13" ht="17.25" thickBot="1" x14ac:dyDescent="0.25">
      <c r="B18" s="185">
        <v>4</v>
      </c>
      <c r="C18" s="605" t="s">
        <v>150</v>
      </c>
      <c r="D18" s="605"/>
      <c r="E18" s="605"/>
      <c r="F18" s="605"/>
      <c r="G18" s="605"/>
      <c r="H18" s="390">
        <f>[1]AGENDA!J23</f>
        <v>1946498</v>
      </c>
      <c r="I18" s="391">
        <v>2117277</v>
      </c>
      <c r="J18" s="394">
        <v>2124771</v>
      </c>
      <c r="K18" s="392">
        <f t="shared" si="0"/>
        <v>7494</v>
      </c>
      <c r="L18" s="392">
        <f t="shared" si="1"/>
        <v>178273</v>
      </c>
      <c r="M18" s="640"/>
    </row>
    <row r="19" spans="2:13" ht="17.25" thickBot="1" x14ac:dyDescent="0.25">
      <c r="B19" s="186" t="s">
        <v>151</v>
      </c>
      <c r="C19" s="606" t="s">
        <v>152</v>
      </c>
      <c r="D19" s="606"/>
      <c r="E19" s="606"/>
      <c r="F19" s="606"/>
      <c r="G19" s="606"/>
      <c r="H19" s="253" t="s">
        <v>230</v>
      </c>
      <c r="I19" s="187" t="s">
        <v>230</v>
      </c>
      <c r="J19" s="339" t="s">
        <v>230</v>
      </c>
      <c r="K19" s="188">
        <f>K18/J18*100</f>
        <v>0.35269683179975631</v>
      </c>
      <c r="L19" s="192">
        <f>L18/J18*100</f>
        <v>8.3902218168452034</v>
      </c>
      <c r="M19" s="640"/>
    </row>
    <row r="20" spans="2:13" ht="19.5" customHeight="1" thickBot="1" x14ac:dyDescent="0.25">
      <c r="B20" s="189" t="s">
        <v>232</v>
      </c>
      <c r="C20" s="696" t="s">
        <v>153</v>
      </c>
      <c r="D20" s="697"/>
      <c r="E20" s="697"/>
      <c r="F20" s="697"/>
      <c r="G20" s="698"/>
      <c r="H20" s="254">
        <f>H18/H17*100</f>
        <v>39.24982250351011</v>
      </c>
      <c r="I20" s="190">
        <f>I18/I17*100</f>
        <v>32.922291321827331</v>
      </c>
      <c r="J20" s="190">
        <f>J18/J17*100</f>
        <v>32.986976735232119</v>
      </c>
      <c r="K20" s="191">
        <f t="shared" si="0"/>
        <v>6.4685413404788505E-2</v>
      </c>
      <c r="L20" s="192">
        <f t="shared" si="1"/>
        <v>-6.262845768277991</v>
      </c>
      <c r="M20" s="640"/>
    </row>
    <row r="21" spans="2:13" ht="17.25" thickBot="1" x14ac:dyDescent="0.25">
      <c r="B21" s="185">
        <v>5</v>
      </c>
      <c r="C21" s="605" t="s">
        <v>154</v>
      </c>
      <c r="D21" s="605"/>
      <c r="E21" s="605"/>
      <c r="F21" s="605"/>
      <c r="G21" s="605"/>
      <c r="H21" s="395">
        <f>[1]AGENDA!J26</f>
        <v>257219</v>
      </c>
      <c r="I21" s="396">
        <v>287115</v>
      </c>
      <c r="J21" s="397">
        <v>301281</v>
      </c>
      <c r="K21" s="398">
        <f t="shared" si="0"/>
        <v>14166</v>
      </c>
      <c r="L21" s="398">
        <f t="shared" si="1"/>
        <v>44062</v>
      </c>
      <c r="M21" s="640"/>
    </row>
    <row r="22" spans="2:13" ht="17.25" thickBot="1" x14ac:dyDescent="0.25">
      <c r="B22" s="186" t="s">
        <v>155</v>
      </c>
      <c r="C22" s="606" t="s">
        <v>152</v>
      </c>
      <c r="D22" s="606"/>
      <c r="E22" s="606"/>
      <c r="F22" s="606"/>
      <c r="G22" s="606"/>
      <c r="H22" s="261" t="s">
        <v>230</v>
      </c>
      <c r="I22" s="263" t="s">
        <v>230</v>
      </c>
      <c r="J22" s="263" t="s">
        <v>230</v>
      </c>
      <c r="K22" s="192">
        <f>K21/J21*100</f>
        <v>4.701922789688032</v>
      </c>
      <c r="L22" s="192">
        <f>L21/J21*100</f>
        <v>14.624885074067068</v>
      </c>
      <c r="M22" s="640"/>
    </row>
    <row r="23" spans="2:13" ht="17.25" thickBot="1" x14ac:dyDescent="0.25">
      <c r="B23" s="185" t="s">
        <v>232</v>
      </c>
      <c r="C23" s="599" t="s">
        <v>153</v>
      </c>
      <c r="D23" s="599"/>
      <c r="E23" s="599"/>
      <c r="F23" s="599"/>
      <c r="G23" s="599"/>
      <c r="H23" s="255">
        <f>H21/H17*100</f>
        <v>5.1866480697798636</v>
      </c>
      <c r="I23" s="193">
        <f>I21/I17*100</f>
        <v>4.4644530086835372</v>
      </c>
      <c r="J23" s="193">
        <f>J21/J17*100</f>
        <v>4.6773743324656953</v>
      </c>
      <c r="K23" s="192">
        <f t="shared" si="0"/>
        <v>0.21292132378215811</v>
      </c>
      <c r="L23" s="192">
        <f t="shared" si="1"/>
        <v>-0.50927373731416825</v>
      </c>
      <c r="M23" s="640"/>
    </row>
    <row r="24" spans="2:13" ht="17.25" thickBot="1" x14ac:dyDescent="0.3">
      <c r="B24" s="593">
        <v>6</v>
      </c>
      <c r="C24" s="594" t="s">
        <v>156</v>
      </c>
      <c r="D24" s="597" t="s">
        <v>157</v>
      </c>
      <c r="E24" s="597"/>
      <c r="F24" s="597"/>
      <c r="G24" s="597"/>
      <c r="H24" s="390">
        <f>[1]AGENDA!J29</f>
        <v>95667</v>
      </c>
      <c r="I24" s="391">
        <v>120794</v>
      </c>
      <c r="J24" s="399">
        <v>121613</v>
      </c>
      <c r="K24" s="392">
        <f t="shared" si="0"/>
        <v>819</v>
      </c>
      <c r="L24" s="392">
        <f t="shared" si="1"/>
        <v>25946</v>
      </c>
      <c r="M24" s="640"/>
    </row>
    <row r="25" spans="2:13" ht="17.25" thickBot="1" x14ac:dyDescent="0.3">
      <c r="B25" s="593"/>
      <c r="C25" s="595"/>
      <c r="D25" s="598" t="s">
        <v>158</v>
      </c>
      <c r="E25" s="598"/>
      <c r="F25" s="598"/>
      <c r="G25" s="598"/>
      <c r="H25" s="251" t="s">
        <v>230</v>
      </c>
      <c r="I25" s="181" t="s">
        <v>230</v>
      </c>
      <c r="J25" s="181" t="s">
        <v>230</v>
      </c>
      <c r="K25" s="180" t="s">
        <v>230</v>
      </c>
      <c r="L25" s="180" t="s">
        <v>230</v>
      </c>
      <c r="M25" s="640"/>
    </row>
    <row r="26" spans="2:13" ht="17.25" thickBot="1" x14ac:dyDescent="0.3">
      <c r="B26" s="593"/>
      <c r="C26" s="595"/>
      <c r="D26" s="597" t="s">
        <v>159</v>
      </c>
      <c r="E26" s="597"/>
      <c r="F26" s="597"/>
      <c r="G26" s="597"/>
      <c r="H26" s="390">
        <f>[1]AGENDA!J31</f>
        <v>861940</v>
      </c>
      <c r="I26" s="391">
        <v>1020079</v>
      </c>
      <c r="J26" s="399">
        <v>1023683</v>
      </c>
      <c r="K26" s="392">
        <f t="shared" si="0"/>
        <v>3604</v>
      </c>
      <c r="L26" s="392">
        <f t="shared" si="1"/>
        <v>161743</v>
      </c>
      <c r="M26" s="640"/>
    </row>
    <row r="27" spans="2:13" ht="17.25" thickBot="1" x14ac:dyDescent="0.3">
      <c r="B27" s="593"/>
      <c r="C27" s="595"/>
      <c r="D27" s="597" t="s">
        <v>152</v>
      </c>
      <c r="E27" s="597"/>
      <c r="F27" s="597"/>
      <c r="G27" s="597"/>
      <c r="H27" s="262" t="s">
        <v>230</v>
      </c>
      <c r="I27" s="264" t="s">
        <v>230</v>
      </c>
      <c r="J27" s="264" t="s">
        <v>230</v>
      </c>
      <c r="K27" s="192">
        <f>K26/J26*100</f>
        <v>0.35206211297833412</v>
      </c>
      <c r="L27" s="192">
        <f>L26/J26*100</f>
        <v>15.80010608752905</v>
      </c>
      <c r="M27" s="640"/>
    </row>
    <row r="28" spans="2:13" ht="17.25" thickBot="1" x14ac:dyDescent="0.3">
      <c r="B28" s="593"/>
      <c r="C28" s="596"/>
      <c r="D28" s="598" t="s">
        <v>153</v>
      </c>
      <c r="E28" s="598"/>
      <c r="F28" s="598"/>
      <c r="G28" s="598"/>
      <c r="H28" s="255">
        <f>H26/H17*100</f>
        <v>17.380440159032016</v>
      </c>
      <c r="I28" s="193">
        <f t="shared" ref="I28" si="2">I26/I17*100</f>
        <v>15.861570313793754</v>
      </c>
      <c r="J28" s="193">
        <f t="shared" ref="J28" si="3">J26/J17*100</f>
        <v>15.89263374982651</v>
      </c>
      <c r="K28" s="180" t="s">
        <v>230</v>
      </c>
      <c r="L28" s="180" t="s">
        <v>230</v>
      </c>
      <c r="M28" s="640"/>
    </row>
    <row r="29" spans="2:13" ht="17.25" thickBot="1" x14ac:dyDescent="0.3">
      <c r="B29" s="185">
        <v>7</v>
      </c>
      <c r="C29" s="652" t="s">
        <v>161</v>
      </c>
      <c r="D29" s="653"/>
      <c r="E29" s="653"/>
      <c r="F29" s="653"/>
      <c r="G29" s="654"/>
      <c r="H29" s="390">
        <f>[1]AGENDA!J34</f>
        <v>179286</v>
      </c>
      <c r="I29" s="391">
        <v>204678</v>
      </c>
      <c r="J29" s="400">
        <v>222209</v>
      </c>
      <c r="K29" s="392">
        <f t="shared" si="0"/>
        <v>17531</v>
      </c>
      <c r="L29" s="392">
        <f t="shared" si="1"/>
        <v>42923</v>
      </c>
      <c r="M29" s="641"/>
    </row>
    <row r="30" spans="2:13" ht="17.25" thickBot="1" x14ac:dyDescent="0.3">
      <c r="B30" s="593">
        <v>8</v>
      </c>
      <c r="C30" s="655" t="s">
        <v>164</v>
      </c>
      <c r="D30" s="655"/>
      <c r="E30" s="655"/>
      <c r="F30" s="655"/>
      <c r="G30" s="194" t="s">
        <v>162</v>
      </c>
      <c r="H30" s="390">
        <f>[1]AGENDA!J35</f>
        <v>64827</v>
      </c>
      <c r="I30" s="391">
        <v>76214</v>
      </c>
      <c r="J30" s="401">
        <f>6575+69962</f>
        <v>76537</v>
      </c>
      <c r="K30" s="392">
        <f t="shared" si="0"/>
        <v>323</v>
      </c>
      <c r="L30" s="392">
        <f t="shared" si="1"/>
        <v>11710</v>
      </c>
      <c r="M30" s="639" t="s">
        <v>471</v>
      </c>
    </row>
    <row r="31" spans="2:13" ht="17.25" thickBot="1" x14ac:dyDescent="0.25">
      <c r="B31" s="593"/>
      <c r="C31" s="655"/>
      <c r="D31" s="655"/>
      <c r="E31" s="655"/>
      <c r="F31" s="655"/>
      <c r="G31" s="281" t="s">
        <v>163</v>
      </c>
      <c r="H31" s="390">
        <f>[1]AGENDA!J36</f>
        <v>124669</v>
      </c>
      <c r="I31" s="391">
        <v>148541</v>
      </c>
      <c r="J31" s="401">
        <f>16588+132849</f>
        <v>149437</v>
      </c>
      <c r="K31" s="392">
        <f t="shared" si="0"/>
        <v>896</v>
      </c>
      <c r="L31" s="392">
        <f t="shared" si="1"/>
        <v>24768</v>
      </c>
      <c r="M31" s="651"/>
    </row>
    <row r="33" spans="2:9" s="248" customFormat="1" ht="18.75" thickBot="1" x14ac:dyDescent="0.25">
      <c r="B33" s="284" t="s">
        <v>377</v>
      </c>
      <c r="C33" s="284"/>
      <c r="D33" s="284"/>
      <c r="E33" s="284"/>
      <c r="F33" s="284"/>
      <c r="G33" s="284"/>
    </row>
    <row r="34" spans="2:9" ht="16.149999999999999" customHeight="1" x14ac:dyDescent="0.2">
      <c r="B34" s="649" t="s">
        <v>165</v>
      </c>
      <c r="C34" s="642"/>
      <c r="D34" s="642"/>
      <c r="E34" s="642" t="s">
        <v>166</v>
      </c>
      <c r="F34" s="642" t="s">
        <v>167</v>
      </c>
      <c r="G34" s="509" t="s">
        <v>168</v>
      </c>
      <c r="H34" s="642" t="s">
        <v>169</v>
      </c>
      <c r="I34" s="699" t="s">
        <v>472</v>
      </c>
    </row>
    <row r="35" spans="2:9" ht="16.5" customHeight="1" x14ac:dyDescent="0.2">
      <c r="B35" s="650"/>
      <c r="C35" s="643"/>
      <c r="D35" s="643"/>
      <c r="E35" s="643"/>
      <c r="F35" s="643"/>
      <c r="G35" s="500" t="s">
        <v>13</v>
      </c>
      <c r="H35" s="643"/>
      <c r="I35" s="700"/>
    </row>
    <row r="36" spans="2:9" ht="16.5" customHeight="1" x14ac:dyDescent="0.2">
      <c r="B36" s="650" t="s">
        <v>11</v>
      </c>
      <c r="C36" s="643" t="s">
        <v>9</v>
      </c>
      <c r="D36" s="500" t="s">
        <v>12</v>
      </c>
      <c r="E36" s="643"/>
      <c r="F36" s="643"/>
      <c r="G36" s="500" t="s">
        <v>170</v>
      </c>
      <c r="H36" s="643"/>
      <c r="I36" s="700"/>
    </row>
    <row r="37" spans="2:9" ht="9.75" customHeight="1" x14ac:dyDescent="0.2">
      <c r="B37" s="650"/>
      <c r="C37" s="643"/>
      <c r="D37" s="500" t="s">
        <v>171</v>
      </c>
      <c r="E37" s="643"/>
      <c r="F37" s="643"/>
      <c r="G37" s="501"/>
      <c r="H37" s="643"/>
      <c r="I37" s="700"/>
    </row>
    <row r="38" spans="2:9" s="286" customFormat="1" ht="16.5" customHeight="1" x14ac:dyDescent="0.2">
      <c r="B38" s="510">
        <v>461489</v>
      </c>
      <c r="C38" s="502">
        <v>282206</v>
      </c>
      <c r="D38" s="502">
        <f>B38+C38</f>
        <v>743695</v>
      </c>
      <c r="E38" s="502">
        <v>585746</v>
      </c>
      <c r="F38" s="502">
        <v>663992</v>
      </c>
      <c r="G38" s="502">
        <v>25341.91</v>
      </c>
      <c r="H38" s="502">
        <f>D38</f>
        <v>743695</v>
      </c>
      <c r="I38" s="700"/>
    </row>
    <row r="39" spans="2:9" s="286" customFormat="1" ht="16.5" customHeight="1" x14ac:dyDescent="0.2">
      <c r="B39" s="511"/>
      <c r="C39" s="500"/>
      <c r="D39" s="500"/>
      <c r="E39" s="503">
        <f>E38/D38</f>
        <v>0.7876158909230262</v>
      </c>
      <c r="F39" s="504">
        <f>F38/D38</f>
        <v>0.89282837722453423</v>
      </c>
      <c r="G39" s="501"/>
      <c r="H39" s="500"/>
      <c r="I39" s="700"/>
    </row>
    <row r="40" spans="2:9" s="299" customFormat="1" ht="31.5" customHeight="1" x14ac:dyDescent="0.6">
      <c r="B40" s="558" t="s">
        <v>392</v>
      </c>
      <c r="C40" s="559"/>
      <c r="D40" s="559"/>
      <c r="E40" s="559"/>
      <c r="F40" s="559"/>
      <c r="G40" s="559"/>
      <c r="H40" s="559"/>
      <c r="I40" s="700"/>
    </row>
    <row r="41" spans="2:9" s="299" customFormat="1" ht="31.5" customHeight="1" x14ac:dyDescent="0.2">
      <c r="B41" s="510">
        <v>415563</v>
      </c>
      <c r="C41" s="502">
        <v>267650</v>
      </c>
      <c r="D41" s="502">
        <f>SUM(B41:C41)</f>
        <v>683213</v>
      </c>
      <c r="E41" s="502">
        <v>510175</v>
      </c>
      <c r="F41" s="502">
        <v>592949</v>
      </c>
      <c r="G41" s="502">
        <v>20166</v>
      </c>
      <c r="H41" s="505">
        <f>D41</f>
        <v>683213</v>
      </c>
      <c r="I41" s="700"/>
    </row>
    <row r="42" spans="2:9" s="299" customFormat="1" ht="16.5" customHeight="1" x14ac:dyDescent="0.2">
      <c r="B42" s="512"/>
      <c r="C42" s="505"/>
      <c r="D42" s="505"/>
      <c r="E42" s="503">
        <f>E41/D41</f>
        <v>0.74672905814145807</v>
      </c>
      <c r="F42" s="506">
        <f>F41/D41*100</f>
        <v>86.788307599533383</v>
      </c>
      <c r="G42" s="505"/>
      <c r="H42" s="505"/>
      <c r="I42" s="700"/>
    </row>
    <row r="43" spans="2:9" s="285" customFormat="1" ht="15.75" x14ac:dyDescent="0.25">
      <c r="B43" s="470">
        <f>B38-B41</f>
        <v>45926</v>
      </c>
      <c r="C43" s="507">
        <f t="shared" ref="C43:F43" si="4">C38-C41</f>
        <v>14556</v>
      </c>
      <c r="D43" s="507">
        <f t="shared" si="4"/>
        <v>60482</v>
      </c>
      <c r="E43" s="507">
        <f t="shared" si="4"/>
        <v>75571</v>
      </c>
      <c r="F43" s="507">
        <f t="shared" si="4"/>
        <v>71043</v>
      </c>
      <c r="G43" s="508">
        <f>G38-G41</f>
        <v>5175.91</v>
      </c>
      <c r="H43" s="505"/>
      <c r="I43" s="700"/>
    </row>
    <row r="44" spans="2:9" s="360" customFormat="1" ht="31.5" x14ac:dyDescent="0.6">
      <c r="B44" s="558" t="s">
        <v>393</v>
      </c>
      <c r="C44" s="559"/>
      <c r="D44" s="559"/>
      <c r="E44" s="559"/>
      <c r="F44" s="559"/>
      <c r="G44" s="559"/>
      <c r="H44" s="559"/>
      <c r="I44" s="700"/>
    </row>
    <row r="45" spans="2:9" s="360" customFormat="1" ht="16.5" customHeight="1" x14ac:dyDescent="0.2">
      <c r="B45" s="510">
        <v>455174</v>
      </c>
      <c r="C45" s="502">
        <v>278646</v>
      </c>
      <c r="D45" s="502">
        <f>B45+C45</f>
        <v>733820</v>
      </c>
      <c r="E45" s="502">
        <v>576464</v>
      </c>
      <c r="F45" s="502">
        <v>653213</v>
      </c>
      <c r="G45" s="502">
        <v>23606.34</v>
      </c>
      <c r="H45" s="502">
        <f>D45</f>
        <v>733820</v>
      </c>
      <c r="I45" s="700"/>
    </row>
    <row r="46" spans="2:9" s="360" customFormat="1" ht="16.5" customHeight="1" x14ac:dyDescent="0.2">
      <c r="B46" s="511"/>
      <c r="C46" s="500"/>
      <c r="D46" s="500"/>
      <c r="E46" s="503">
        <f>E45/D45</f>
        <v>0.78556594260172796</v>
      </c>
      <c r="F46" s="504">
        <f>F45/D45</f>
        <v>0.89015426126298003</v>
      </c>
      <c r="G46" s="501"/>
      <c r="H46" s="500"/>
      <c r="I46" s="700"/>
    </row>
    <row r="47" spans="2:9" s="360" customFormat="1" ht="15.75" customHeight="1" thickBot="1" x14ac:dyDescent="0.25">
      <c r="B47" s="513">
        <f t="shared" ref="B47:G47" si="5">B38-B45</f>
        <v>6315</v>
      </c>
      <c r="C47" s="514">
        <f t="shared" si="5"/>
        <v>3560</v>
      </c>
      <c r="D47" s="514">
        <f t="shared" si="5"/>
        <v>9875</v>
      </c>
      <c r="E47" s="514">
        <f t="shared" si="5"/>
        <v>9282</v>
      </c>
      <c r="F47" s="514">
        <f t="shared" si="5"/>
        <v>10779</v>
      </c>
      <c r="G47" s="514">
        <f t="shared" si="5"/>
        <v>1735.5699999999997</v>
      </c>
      <c r="H47" s="515"/>
      <c r="I47" s="701"/>
    </row>
    <row r="48" spans="2:9" s="360" customFormat="1" ht="15.75" x14ac:dyDescent="0.25">
      <c r="B48" s="358"/>
      <c r="C48" s="358"/>
      <c r="D48" s="358"/>
      <c r="E48" s="358"/>
      <c r="F48" s="358"/>
      <c r="G48" s="361"/>
      <c r="H48" s="358"/>
      <c r="I48" s="359"/>
    </row>
    <row r="49" spans="1:8" ht="18.75" thickBot="1" x14ac:dyDescent="0.25">
      <c r="B49" s="165" t="s">
        <v>447</v>
      </c>
    </row>
    <row r="50" spans="1:8" ht="15.75" customHeight="1" thickBot="1" x14ac:dyDescent="0.25">
      <c r="B50" s="568" t="s">
        <v>77</v>
      </c>
      <c r="C50" s="670" t="s">
        <v>178</v>
      </c>
      <c r="D50" s="670"/>
      <c r="E50" s="670"/>
      <c r="F50" s="670" t="s">
        <v>12</v>
      </c>
      <c r="G50" s="674" t="s">
        <v>473</v>
      </c>
    </row>
    <row r="51" spans="1:8" ht="15.75" customHeight="1" thickBot="1" x14ac:dyDescent="0.25">
      <c r="B51" s="568"/>
      <c r="C51" s="203" t="s">
        <v>181</v>
      </c>
      <c r="D51" s="203" t="s">
        <v>180</v>
      </c>
      <c r="E51" s="203" t="s">
        <v>179</v>
      </c>
      <c r="F51" s="670"/>
      <c r="G51" s="675"/>
    </row>
    <row r="52" spans="1:8" ht="15.75" thickBot="1" x14ac:dyDescent="0.3">
      <c r="B52" s="204" t="s">
        <v>234</v>
      </c>
      <c r="C52" s="305">
        <v>30322</v>
      </c>
      <c r="D52" s="305">
        <v>215461</v>
      </c>
      <c r="E52" s="305">
        <v>441458</v>
      </c>
      <c r="F52" s="305">
        <f>SUM(C52:E52)</f>
        <v>687241</v>
      </c>
      <c r="G52" s="675"/>
    </row>
    <row r="53" spans="1:8" ht="15.75" customHeight="1" thickBot="1" x14ac:dyDescent="0.3">
      <c r="B53" s="204" t="s">
        <v>235</v>
      </c>
      <c r="C53" s="305">
        <v>4093</v>
      </c>
      <c r="D53" s="305">
        <v>19757</v>
      </c>
      <c r="E53" s="305">
        <v>48627</v>
      </c>
      <c r="F53" s="305">
        <f t="shared" ref="F53:F56" si="6">SUM(C53:E53)</f>
        <v>72477</v>
      </c>
      <c r="G53" s="675"/>
    </row>
    <row r="54" spans="1:8" ht="15.75" thickBot="1" x14ac:dyDescent="0.3">
      <c r="B54" s="204" t="s">
        <v>236</v>
      </c>
      <c r="C54" s="305">
        <v>2324</v>
      </c>
      <c r="D54" s="305">
        <v>4891</v>
      </c>
      <c r="E54" s="305">
        <v>15115</v>
      </c>
      <c r="F54" s="305">
        <f t="shared" si="6"/>
        <v>22330</v>
      </c>
      <c r="G54" s="675"/>
    </row>
    <row r="55" spans="1:8" ht="15.75" customHeight="1" thickBot="1" x14ac:dyDescent="0.3">
      <c r="B55" s="301" t="s">
        <v>237</v>
      </c>
      <c r="C55" s="306">
        <v>0</v>
      </c>
      <c r="D55" s="306">
        <v>0</v>
      </c>
      <c r="E55" s="306">
        <v>0</v>
      </c>
      <c r="F55" s="305">
        <f t="shared" si="6"/>
        <v>0</v>
      </c>
      <c r="G55" s="675"/>
    </row>
    <row r="56" spans="1:8" s="299" customFormat="1" ht="16.5" thickBot="1" x14ac:dyDescent="0.25">
      <c r="A56" s="175"/>
      <c r="B56" s="304" t="s">
        <v>233</v>
      </c>
      <c r="C56" s="307">
        <f>SUM(C52:C55)</f>
        <v>36739</v>
      </c>
      <c r="D56" s="307">
        <f t="shared" ref="D56:E56" si="7">SUM(D52:D55)</f>
        <v>240109</v>
      </c>
      <c r="E56" s="307">
        <f t="shared" si="7"/>
        <v>505200</v>
      </c>
      <c r="F56" s="310">
        <f t="shared" si="6"/>
        <v>782048</v>
      </c>
      <c r="G56" s="675"/>
    </row>
    <row r="57" spans="1:8" ht="21" customHeight="1" thickBot="1" x14ac:dyDescent="0.25">
      <c r="A57" s="299"/>
      <c r="B57" s="560" t="s">
        <v>380</v>
      </c>
      <c r="C57" s="561"/>
      <c r="D57" s="561"/>
      <c r="E57" s="561"/>
      <c r="F57" s="562"/>
      <c r="G57" s="675"/>
    </row>
    <row r="58" spans="1:8" s="299" customFormat="1" ht="21" customHeight="1" thickBot="1" x14ac:dyDescent="0.25">
      <c r="A58" s="175"/>
      <c r="B58" s="352" t="s">
        <v>233</v>
      </c>
      <c r="C58" s="353">
        <v>29476</v>
      </c>
      <c r="D58" s="353">
        <v>220201</v>
      </c>
      <c r="E58" s="353">
        <v>500331</v>
      </c>
      <c r="F58" s="354">
        <f>C58+D58+E58</f>
        <v>750008</v>
      </c>
      <c r="G58" s="675"/>
    </row>
    <row r="59" spans="1:8" s="299" customFormat="1" ht="21" customHeight="1" thickBot="1" x14ac:dyDescent="0.25">
      <c r="B59" s="348" t="s">
        <v>343</v>
      </c>
      <c r="C59" s="349">
        <f>C56-C58</f>
        <v>7263</v>
      </c>
      <c r="D59" s="349">
        <f t="shared" ref="D59:E59" si="8">D56-D58</f>
        <v>19908</v>
      </c>
      <c r="E59" s="349">
        <f t="shared" si="8"/>
        <v>4869</v>
      </c>
      <c r="F59" s="354">
        <f>C59+D59+E59</f>
        <v>32040</v>
      </c>
      <c r="G59" s="675"/>
    </row>
    <row r="60" spans="1:8" s="299" customFormat="1" ht="21" customHeight="1" thickBot="1" x14ac:dyDescent="0.25">
      <c r="B60" s="560" t="s">
        <v>381</v>
      </c>
      <c r="C60" s="561"/>
      <c r="D60" s="561"/>
      <c r="E60" s="561"/>
      <c r="F60" s="562"/>
      <c r="G60" s="675"/>
    </row>
    <row r="61" spans="1:8" s="299" customFormat="1" ht="21" customHeight="1" x14ac:dyDescent="0.2">
      <c r="B61" s="351" t="s">
        <v>233</v>
      </c>
      <c r="C61" s="350">
        <v>32399</v>
      </c>
      <c r="D61" s="350">
        <v>225406</v>
      </c>
      <c r="E61" s="350">
        <v>485635</v>
      </c>
      <c r="F61" s="350">
        <f>SUM(C61:E61)</f>
        <v>743440</v>
      </c>
      <c r="G61" s="675"/>
    </row>
    <row r="62" spans="1:8" s="299" customFormat="1" ht="21" customHeight="1" thickBot="1" x14ac:dyDescent="0.25">
      <c r="B62" s="303" t="s">
        <v>343</v>
      </c>
      <c r="C62" s="309">
        <f>C56-C61</f>
        <v>4340</v>
      </c>
      <c r="D62" s="309">
        <f>D56-D61</f>
        <v>14703</v>
      </c>
      <c r="E62" s="309">
        <f>E56-E61</f>
        <v>19565</v>
      </c>
      <c r="F62" s="309">
        <f>F56-F61</f>
        <v>38608</v>
      </c>
      <c r="G62" s="676"/>
    </row>
    <row r="63" spans="1:8" s="299" customFormat="1" ht="21" customHeight="1" x14ac:dyDescent="0.2">
      <c r="B63" s="302"/>
      <c r="C63" s="308"/>
      <c r="D63" s="308"/>
      <c r="E63" s="308"/>
      <c r="F63" s="308"/>
      <c r="G63" s="241"/>
    </row>
    <row r="64" spans="1:8" s="299" customFormat="1" ht="21" customHeight="1" thickBot="1" x14ac:dyDescent="0.25">
      <c r="B64" s="165" t="s">
        <v>448</v>
      </c>
      <c r="C64" s="165"/>
      <c r="D64" s="165"/>
      <c r="E64" s="165"/>
      <c r="F64" s="165"/>
      <c r="G64" s="165"/>
      <c r="H64" s="165"/>
    </row>
    <row r="65" spans="1:15" s="299" customFormat="1" ht="21" customHeight="1" x14ac:dyDescent="0.2">
      <c r="B65" s="625" t="s">
        <v>394</v>
      </c>
      <c r="C65" s="519"/>
      <c r="D65" s="519" t="s">
        <v>395</v>
      </c>
      <c r="E65" s="519"/>
      <c r="F65" s="519" t="s">
        <v>396</v>
      </c>
      <c r="G65" s="520"/>
    </row>
    <row r="66" spans="1:15" s="299" customFormat="1" ht="21" customHeight="1" x14ac:dyDescent="0.2">
      <c r="B66" s="627"/>
      <c r="C66" s="622"/>
      <c r="D66" s="622"/>
      <c r="E66" s="622"/>
      <c r="F66" s="622"/>
      <c r="G66" s="629"/>
    </row>
    <row r="67" spans="1:15" s="299" customFormat="1" ht="56.25" customHeight="1" thickBot="1" x14ac:dyDescent="0.25">
      <c r="B67" s="693" t="s">
        <v>397</v>
      </c>
      <c r="C67" s="694"/>
      <c r="D67" s="691" t="s">
        <v>398</v>
      </c>
      <c r="E67" s="695"/>
      <c r="F67" s="691" t="s">
        <v>399</v>
      </c>
      <c r="G67" s="692"/>
    </row>
    <row r="68" spans="1:15" s="360" customFormat="1" ht="15.75" x14ac:dyDescent="0.25">
      <c r="B68" s="358"/>
      <c r="C68" s="358"/>
      <c r="D68" s="358"/>
      <c r="E68" s="358"/>
      <c r="F68" s="358"/>
      <c r="G68" s="361"/>
      <c r="H68" s="358"/>
      <c r="I68" s="359"/>
    </row>
    <row r="69" spans="1:15" ht="18.75" thickBot="1" x14ac:dyDescent="0.25">
      <c r="B69" s="169" t="s">
        <v>449</v>
      </c>
      <c r="C69" s="169"/>
      <c r="D69" s="169"/>
      <c r="E69" s="169"/>
      <c r="F69" s="169"/>
      <c r="G69" s="169"/>
    </row>
    <row r="70" spans="1:15" s="256" customFormat="1" ht="16.5" customHeight="1" thickBot="1" x14ac:dyDescent="0.3">
      <c r="B70" s="566" t="s">
        <v>295</v>
      </c>
      <c r="C70" s="566" t="s">
        <v>172</v>
      </c>
      <c r="D70" s="567" t="s">
        <v>335</v>
      </c>
      <c r="E70" s="567"/>
      <c r="F70" s="567"/>
      <c r="G70" s="567"/>
      <c r="H70" s="567"/>
      <c r="I70" s="639" t="s">
        <v>474</v>
      </c>
    </row>
    <row r="71" spans="1:15" ht="75.75" thickBot="1" x14ac:dyDescent="0.25">
      <c r="B71" s="566"/>
      <c r="C71" s="566"/>
      <c r="D71" s="196" t="s">
        <v>173</v>
      </c>
      <c r="E71" s="195" t="s">
        <v>174</v>
      </c>
      <c r="F71" s="195" t="s">
        <v>175</v>
      </c>
      <c r="G71" s="195" t="s">
        <v>176</v>
      </c>
      <c r="H71" s="195" t="s">
        <v>177</v>
      </c>
      <c r="I71" s="640"/>
    </row>
    <row r="72" spans="1:15" ht="15.75" thickBot="1" x14ac:dyDescent="0.25">
      <c r="B72" s="197">
        <v>1</v>
      </c>
      <c r="C72" s="198" t="s">
        <v>233</v>
      </c>
      <c r="D72" s="199">
        <v>255</v>
      </c>
      <c r="E72" s="200">
        <v>244</v>
      </c>
      <c r="F72" s="200">
        <v>244</v>
      </c>
      <c r="G72" s="200">
        <v>0</v>
      </c>
      <c r="H72" s="200">
        <v>0</v>
      </c>
      <c r="I72" s="640"/>
    </row>
    <row r="73" spans="1:15" s="299" customFormat="1" ht="24" thickBot="1" x14ac:dyDescent="0.25">
      <c r="B73" s="563" t="s">
        <v>362</v>
      </c>
      <c r="C73" s="564"/>
      <c r="D73" s="564"/>
      <c r="E73" s="564"/>
      <c r="F73" s="564"/>
      <c r="G73" s="564"/>
      <c r="H73" s="565"/>
      <c r="I73" s="640"/>
    </row>
    <row r="74" spans="1:15" ht="15.75" thickBot="1" x14ac:dyDescent="0.25">
      <c r="B74" s="312">
        <v>1</v>
      </c>
      <c r="C74" s="313" t="s">
        <v>233</v>
      </c>
      <c r="D74" s="314">
        <v>255</v>
      </c>
      <c r="E74" s="315">
        <v>244</v>
      </c>
      <c r="F74" s="315">
        <v>238</v>
      </c>
      <c r="G74" s="315">
        <v>6</v>
      </c>
      <c r="H74" s="315">
        <v>0</v>
      </c>
      <c r="I74" s="651"/>
    </row>
    <row r="75" spans="1:15" ht="15" x14ac:dyDescent="0.2">
      <c r="B75" s="201"/>
      <c r="C75" s="201"/>
      <c r="D75" s="201"/>
      <c r="E75" s="201"/>
      <c r="F75" s="201"/>
      <c r="G75" s="201"/>
    </row>
    <row r="76" spans="1:15" ht="30" customHeight="1" x14ac:dyDescent="0.25">
      <c r="A76" s="174"/>
      <c r="B76" s="290" t="s">
        <v>450</v>
      </c>
      <c r="C76" s="290"/>
      <c r="D76" s="290"/>
      <c r="E76" s="290"/>
      <c r="F76" s="290"/>
      <c r="G76" s="290"/>
      <c r="H76" s="290"/>
      <c r="I76" s="290"/>
      <c r="J76" s="290"/>
      <c r="K76" s="174"/>
      <c r="L76" s="174"/>
      <c r="M76" s="174"/>
      <c r="N76" s="174"/>
      <c r="O76" s="174"/>
    </row>
    <row r="77" spans="1:15" s="174" customFormat="1" ht="18" x14ac:dyDescent="0.25">
      <c r="A77" s="175"/>
      <c r="B77" s="569" t="s">
        <v>364</v>
      </c>
      <c r="C77" s="569"/>
      <c r="D77" s="569"/>
      <c r="E77" s="569"/>
      <c r="F77" s="569"/>
      <c r="G77" s="569"/>
      <c r="H77" s="569"/>
      <c r="I77" s="569"/>
      <c r="J77" s="569"/>
      <c r="K77" s="569"/>
      <c r="L77" s="569"/>
      <c r="M77" s="175"/>
      <c r="N77" s="175"/>
      <c r="O77" s="175"/>
    </row>
    <row r="78" spans="1:15" s="291" customFormat="1" ht="18" x14ac:dyDescent="0.25">
      <c r="A78" s="299"/>
      <c r="B78" s="374"/>
      <c r="C78" s="374"/>
      <c r="D78" s="374"/>
      <c r="E78" s="374"/>
      <c r="F78" s="374"/>
      <c r="G78" s="374"/>
      <c r="H78" s="374"/>
      <c r="I78" s="374"/>
      <c r="J78" s="374"/>
      <c r="K78" s="374"/>
      <c r="L78" s="374"/>
      <c r="M78" s="299"/>
      <c r="N78" s="299"/>
      <c r="O78" s="299"/>
    </row>
    <row r="79" spans="1:15" s="174" customFormat="1" ht="28.15" customHeight="1" thickBot="1" x14ac:dyDescent="0.3">
      <c r="B79" s="290" t="s">
        <v>451</v>
      </c>
      <c r="C79" s="290"/>
      <c r="D79" s="290"/>
      <c r="E79" s="290"/>
      <c r="F79" s="290"/>
      <c r="G79" s="290"/>
      <c r="H79" s="290"/>
      <c r="I79" s="290"/>
    </row>
    <row r="80" spans="1:15" s="291" customFormat="1" ht="28.15" customHeight="1" thickBot="1" x14ac:dyDescent="0.3">
      <c r="B80" s="402">
        <v>1</v>
      </c>
      <c r="C80" s="403">
        <v>2</v>
      </c>
      <c r="D80" s="376">
        <v>3</v>
      </c>
      <c r="E80" s="378"/>
      <c r="F80" s="376">
        <v>4</v>
      </c>
      <c r="G80" s="377"/>
      <c r="I80" s="290"/>
    </row>
    <row r="81" spans="1:7" s="174" customFormat="1" ht="31.5" customHeight="1" thickBot="1" x14ac:dyDescent="0.3">
      <c r="B81" s="450" t="s">
        <v>318</v>
      </c>
      <c r="C81" s="450" t="s">
        <v>319</v>
      </c>
      <c r="D81" s="544" t="s">
        <v>320</v>
      </c>
      <c r="E81" s="545"/>
      <c r="F81" s="671" t="s">
        <v>321</v>
      </c>
      <c r="G81" s="672"/>
    </row>
    <row r="82" spans="1:7" s="174" customFormat="1" ht="43.5" thickBot="1" x14ac:dyDescent="0.3">
      <c r="B82" s="450"/>
      <c r="C82" s="450"/>
      <c r="D82" s="342" t="s">
        <v>322</v>
      </c>
      <c r="E82" s="342" t="s">
        <v>319</v>
      </c>
      <c r="F82" s="327" t="s">
        <v>323</v>
      </c>
      <c r="G82" s="327" t="s">
        <v>324</v>
      </c>
    </row>
    <row r="83" spans="1:7" s="174" customFormat="1" ht="18.75" customHeight="1" thickBot="1" x14ac:dyDescent="0.3">
      <c r="B83" s="343">
        <v>5</v>
      </c>
      <c r="C83" s="344">
        <v>126</v>
      </c>
      <c r="D83" s="344">
        <v>16</v>
      </c>
      <c r="E83" s="344">
        <v>452</v>
      </c>
      <c r="F83" s="344">
        <v>2606</v>
      </c>
      <c r="G83" s="345">
        <v>3856</v>
      </c>
    </row>
    <row r="84" spans="1:7" s="291" customFormat="1" ht="18.75" customHeight="1" thickBot="1" x14ac:dyDescent="0.3">
      <c r="B84" s="471"/>
      <c r="C84" s="471"/>
      <c r="D84" s="471"/>
      <c r="E84" s="471"/>
      <c r="F84" s="471"/>
      <c r="G84" s="471"/>
    </row>
    <row r="85" spans="1:7" ht="15" customHeight="1" x14ac:dyDescent="0.2">
      <c r="B85" s="527" t="s">
        <v>382</v>
      </c>
      <c r="C85" s="528"/>
      <c r="D85" s="529" t="s">
        <v>386</v>
      </c>
      <c r="E85" s="528"/>
      <c r="F85" s="364"/>
      <c r="G85" s="299"/>
    </row>
    <row r="86" spans="1:7" ht="45" x14ac:dyDescent="0.2">
      <c r="B86" s="365" t="s">
        <v>383</v>
      </c>
      <c r="C86" s="366" t="s">
        <v>384</v>
      </c>
      <c r="D86" s="366" t="s">
        <v>383</v>
      </c>
      <c r="E86" s="366" t="s">
        <v>384</v>
      </c>
      <c r="F86" s="366" t="s">
        <v>385</v>
      </c>
      <c r="G86" s="299"/>
    </row>
    <row r="87" spans="1:7" x14ac:dyDescent="0.2">
      <c r="B87" s="379">
        <v>25</v>
      </c>
      <c r="C87" s="380">
        <v>64</v>
      </c>
      <c r="D87" s="380">
        <v>750</v>
      </c>
      <c r="E87" s="380">
        <v>60</v>
      </c>
      <c r="F87" s="380">
        <v>68</v>
      </c>
      <c r="G87" s="299"/>
    </row>
    <row r="88" spans="1:7" s="299" customFormat="1" x14ac:dyDescent="0.2">
      <c r="B88" s="499"/>
      <c r="C88" s="499"/>
      <c r="D88" s="499"/>
      <c r="E88" s="499"/>
      <c r="F88" s="499"/>
    </row>
    <row r="89" spans="1:7" ht="15" customHeight="1" x14ac:dyDescent="0.2"/>
    <row r="90" spans="1:7" ht="18" x14ac:dyDescent="0.25">
      <c r="A90" s="174"/>
      <c r="B90" s="294" t="s">
        <v>475</v>
      </c>
      <c r="C90" s="294"/>
      <c r="D90" s="294"/>
      <c r="E90" s="294"/>
      <c r="F90" s="294"/>
      <c r="G90" s="294"/>
    </row>
    <row r="91" spans="1:7" ht="15" thickBot="1" x14ac:dyDescent="0.25"/>
    <row r="92" spans="1:7" ht="14.25" customHeight="1" x14ac:dyDescent="0.2">
      <c r="B92" s="714" t="s">
        <v>387</v>
      </c>
      <c r="C92" s="517"/>
      <c r="D92" s="517" t="s">
        <v>391</v>
      </c>
      <c r="E92" s="517"/>
      <c r="F92" s="518"/>
    </row>
    <row r="93" spans="1:7" ht="30" x14ac:dyDescent="0.25">
      <c r="B93" s="365" t="s">
        <v>388</v>
      </c>
      <c r="C93" s="366" t="s">
        <v>389</v>
      </c>
      <c r="D93" s="366" t="s">
        <v>454</v>
      </c>
      <c r="E93" s="366" t="s">
        <v>390</v>
      </c>
      <c r="F93" s="516" t="s">
        <v>79</v>
      </c>
    </row>
    <row r="94" spans="1:7" s="299" customFormat="1" ht="15" x14ac:dyDescent="0.25">
      <c r="A94" s="175"/>
      <c r="B94" s="412" t="s">
        <v>429</v>
      </c>
      <c r="C94" s="404">
        <v>19</v>
      </c>
      <c r="D94" s="362">
        <f>C94*6</f>
        <v>114</v>
      </c>
      <c r="E94" s="362">
        <v>42</v>
      </c>
      <c r="F94" s="413">
        <f>E94/D94*100</f>
        <v>36.84210526315789</v>
      </c>
      <c r="G94" s="175"/>
    </row>
    <row r="95" spans="1:7" s="299" customFormat="1" ht="15" x14ac:dyDescent="0.25">
      <c r="A95" s="175"/>
      <c r="B95" s="412" t="s">
        <v>359</v>
      </c>
      <c r="C95" s="404">
        <v>14</v>
      </c>
      <c r="D95" s="362">
        <f t="shared" ref="D95:D112" si="9">C95*6</f>
        <v>84</v>
      </c>
      <c r="E95" s="362">
        <v>60</v>
      </c>
      <c r="F95" s="413">
        <f t="shared" ref="F95:F113" si="10">E95/D95*100</f>
        <v>71.428571428571431</v>
      </c>
    </row>
    <row r="96" spans="1:7" s="299" customFormat="1" ht="13.5" customHeight="1" x14ac:dyDescent="0.25">
      <c r="A96" s="175"/>
      <c r="B96" s="412" t="s">
        <v>354</v>
      </c>
      <c r="C96" s="404">
        <v>52</v>
      </c>
      <c r="D96" s="362">
        <f t="shared" si="9"/>
        <v>312</v>
      </c>
      <c r="E96" s="362">
        <v>175</v>
      </c>
      <c r="F96" s="413">
        <f t="shared" si="10"/>
        <v>56.089743589743591</v>
      </c>
    </row>
    <row r="97" spans="2:6" s="299" customFormat="1" ht="15" x14ac:dyDescent="0.25">
      <c r="B97" s="412" t="s">
        <v>430</v>
      </c>
      <c r="C97" s="404">
        <v>11</v>
      </c>
      <c r="D97" s="362">
        <f t="shared" si="9"/>
        <v>66</v>
      </c>
      <c r="E97" s="362">
        <v>35</v>
      </c>
      <c r="F97" s="413">
        <f t="shared" si="10"/>
        <v>53.030303030303031</v>
      </c>
    </row>
    <row r="98" spans="2:6" s="299" customFormat="1" ht="15" x14ac:dyDescent="0.25">
      <c r="B98" s="412" t="s">
        <v>431</v>
      </c>
      <c r="C98" s="404">
        <v>2</v>
      </c>
      <c r="D98" s="362">
        <f t="shared" si="9"/>
        <v>12</v>
      </c>
      <c r="E98" s="362">
        <v>5</v>
      </c>
      <c r="F98" s="413">
        <f t="shared" si="10"/>
        <v>41.666666666666671</v>
      </c>
    </row>
    <row r="99" spans="2:6" s="299" customFormat="1" ht="15" x14ac:dyDescent="0.25">
      <c r="B99" s="412" t="s">
        <v>432</v>
      </c>
      <c r="C99" s="404">
        <v>2</v>
      </c>
      <c r="D99" s="362">
        <f t="shared" si="9"/>
        <v>12</v>
      </c>
      <c r="E99" s="362">
        <v>4</v>
      </c>
      <c r="F99" s="413">
        <f t="shared" si="10"/>
        <v>33.333333333333329</v>
      </c>
    </row>
    <row r="100" spans="2:6" s="299" customFormat="1" ht="15" x14ac:dyDescent="0.25">
      <c r="B100" s="412" t="s">
        <v>355</v>
      </c>
      <c r="C100" s="404">
        <v>19</v>
      </c>
      <c r="D100" s="362">
        <f t="shared" si="9"/>
        <v>114</v>
      </c>
      <c r="E100" s="362">
        <v>60</v>
      </c>
      <c r="F100" s="413">
        <f t="shared" si="10"/>
        <v>52.631578947368418</v>
      </c>
    </row>
    <row r="101" spans="2:6" s="299" customFormat="1" ht="15" x14ac:dyDescent="0.25">
      <c r="B101" s="412" t="s">
        <v>433</v>
      </c>
      <c r="C101" s="404">
        <v>3</v>
      </c>
      <c r="D101" s="362">
        <f t="shared" si="9"/>
        <v>18</v>
      </c>
      <c r="E101" s="362">
        <v>9</v>
      </c>
      <c r="F101" s="413">
        <f t="shared" si="10"/>
        <v>50</v>
      </c>
    </row>
    <row r="102" spans="2:6" s="299" customFormat="1" ht="15" x14ac:dyDescent="0.25">
      <c r="B102" s="412" t="s">
        <v>434</v>
      </c>
      <c r="C102" s="404">
        <v>11</v>
      </c>
      <c r="D102" s="362">
        <f t="shared" si="9"/>
        <v>66</v>
      </c>
      <c r="E102" s="362">
        <v>30</v>
      </c>
      <c r="F102" s="413">
        <f t="shared" si="10"/>
        <v>45.454545454545453</v>
      </c>
    </row>
    <row r="103" spans="2:6" s="299" customFormat="1" ht="15" x14ac:dyDescent="0.25">
      <c r="B103" s="412" t="s">
        <v>435</v>
      </c>
      <c r="C103" s="404">
        <v>6</v>
      </c>
      <c r="D103" s="362">
        <f t="shared" si="9"/>
        <v>36</v>
      </c>
      <c r="E103" s="362">
        <v>12</v>
      </c>
      <c r="F103" s="413">
        <f t="shared" si="10"/>
        <v>33.333333333333329</v>
      </c>
    </row>
    <row r="104" spans="2:6" s="299" customFormat="1" ht="15" x14ac:dyDescent="0.25">
      <c r="B104" s="412" t="s">
        <v>438</v>
      </c>
      <c r="C104" s="404">
        <v>1</v>
      </c>
      <c r="D104" s="362">
        <f t="shared" si="9"/>
        <v>6</v>
      </c>
      <c r="E104" s="362">
        <v>6</v>
      </c>
      <c r="F104" s="413">
        <f t="shared" si="10"/>
        <v>100</v>
      </c>
    </row>
    <row r="105" spans="2:6" s="299" customFormat="1" ht="15" x14ac:dyDescent="0.25">
      <c r="B105" s="412" t="s">
        <v>352</v>
      </c>
      <c r="C105" s="404">
        <v>1</v>
      </c>
      <c r="D105" s="362">
        <f t="shared" si="9"/>
        <v>6</v>
      </c>
      <c r="E105" s="362">
        <v>4</v>
      </c>
      <c r="F105" s="413">
        <f t="shared" si="10"/>
        <v>66.666666666666657</v>
      </c>
    </row>
    <row r="106" spans="2:6" s="299" customFormat="1" ht="15" x14ac:dyDescent="0.25">
      <c r="B106" s="412" t="s">
        <v>357</v>
      </c>
      <c r="C106" s="404">
        <v>3</v>
      </c>
      <c r="D106" s="362">
        <f t="shared" si="9"/>
        <v>18</v>
      </c>
      <c r="E106" s="362">
        <v>10</v>
      </c>
      <c r="F106" s="413">
        <f t="shared" si="10"/>
        <v>55.555555555555557</v>
      </c>
    </row>
    <row r="107" spans="2:6" s="299" customFormat="1" ht="15" x14ac:dyDescent="0.25">
      <c r="B107" s="412" t="s">
        <v>358</v>
      </c>
      <c r="C107" s="404">
        <v>4</v>
      </c>
      <c r="D107" s="362">
        <f t="shared" si="9"/>
        <v>24</v>
      </c>
      <c r="E107" s="362">
        <v>8</v>
      </c>
      <c r="F107" s="413">
        <f t="shared" si="10"/>
        <v>33.333333333333329</v>
      </c>
    </row>
    <row r="108" spans="2:6" s="299" customFormat="1" ht="15" x14ac:dyDescent="0.25">
      <c r="B108" s="412" t="s">
        <v>353</v>
      </c>
      <c r="C108" s="404">
        <v>30</v>
      </c>
      <c r="D108" s="362">
        <f t="shared" si="9"/>
        <v>180</v>
      </c>
      <c r="E108" s="362">
        <v>101</v>
      </c>
      <c r="F108" s="413">
        <f t="shared" si="10"/>
        <v>56.111111111111114</v>
      </c>
    </row>
    <row r="109" spans="2:6" s="299" customFormat="1" ht="15" x14ac:dyDescent="0.25">
      <c r="B109" s="412" t="s">
        <v>440</v>
      </c>
      <c r="C109" s="404">
        <v>1</v>
      </c>
      <c r="D109" s="362">
        <f t="shared" si="9"/>
        <v>6</v>
      </c>
      <c r="E109" s="362">
        <v>4</v>
      </c>
      <c r="F109" s="413">
        <f t="shared" si="10"/>
        <v>66.666666666666657</v>
      </c>
    </row>
    <row r="110" spans="2:6" s="299" customFormat="1" ht="15" x14ac:dyDescent="0.25">
      <c r="B110" s="412" t="s">
        <v>356</v>
      </c>
      <c r="C110" s="404">
        <v>9</v>
      </c>
      <c r="D110" s="362">
        <f t="shared" si="9"/>
        <v>54</v>
      </c>
      <c r="E110" s="362">
        <v>26</v>
      </c>
      <c r="F110" s="413">
        <f t="shared" si="10"/>
        <v>48.148148148148145</v>
      </c>
    </row>
    <row r="111" spans="2:6" s="299" customFormat="1" ht="15" x14ac:dyDescent="0.25">
      <c r="B111" s="412" t="s">
        <v>452</v>
      </c>
      <c r="C111" s="404">
        <v>1</v>
      </c>
      <c r="D111" s="362">
        <f t="shared" si="9"/>
        <v>6</v>
      </c>
      <c r="E111" s="362">
        <v>4</v>
      </c>
      <c r="F111" s="413">
        <f t="shared" si="10"/>
        <v>66.666666666666657</v>
      </c>
    </row>
    <row r="112" spans="2:6" s="299" customFormat="1" ht="15" x14ac:dyDescent="0.25">
      <c r="B112" s="412" t="s">
        <v>351</v>
      </c>
      <c r="C112" s="404">
        <v>3</v>
      </c>
      <c r="D112" s="362">
        <f t="shared" si="9"/>
        <v>18</v>
      </c>
      <c r="E112" s="362">
        <v>5</v>
      </c>
      <c r="F112" s="413">
        <f t="shared" si="10"/>
        <v>27.777777777777779</v>
      </c>
    </row>
    <row r="113" spans="1:14" s="299" customFormat="1" ht="15.75" thickBot="1" x14ac:dyDescent="0.3">
      <c r="B113" s="414" t="s">
        <v>424</v>
      </c>
      <c r="C113" s="363">
        <f>SUM(C94:C112)</f>
        <v>192</v>
      </c>
      <c r="D113" s="363">
        <f>SUM(D94:D112)</f>
        <v>1152</v>
      </c>
      <c r="E113" s="363">
        <f>SUM(E94:E112)</f>
        <v>600</v>
      </c>
      <c r="F113" s="415">
        <f t="shared" si="10"/>
        <v>52.083333333333336</v>
      </c>
    </row>
    <row r="114" spans="1:14" s="299" customFormat="1" x14ac:dyDescent="0.2">
      <c r="B114" s="241"/>
      <c r="C114" s="241"/>
      <c r="D114" s="241"/>
      <c r="E114" s="241"/>
    </row>
    <row r="115" spans="1:14" s="299" customFormat="1" ht="18" x14ac:dyDescent="0.25">
      <c r="B115" s="416" t="s">
        <v>400</v>
      </c>
      <c r="C115" s="241"/>
      <c r="D115" s="241"/>
      <c r="E115" s="241"/>
    </row>
    <row r="116" spans="1:14" s="299" customFormat="1" ht="15" thickBot="1" x14ac:dyDescent="0.25"/>
    <row r="117" spans="1:14" s="299" customFormat="1" x14ac:dyDescent="0.2">
      <c r="B117" s="428" t="s">
        <v>455</v>
      </c>
      <c r="C117" s="429" t="s">
        <v>403</v>
      </c>
      <c r="D117" s="429" t="s">
        <v>404</v>
      </c>
      <c r="E117" s="429" t="s">
        <v>405</v>
      </c>
      <c r="F117" s="430" t="s">
        <v>406</v>
      </c>
    </row>
    <row r="118" spans="1:14" s="299" customFormat="1" ht="18.75" x14ac:dyDescent="0.3">
      <c r="B118" s="431" t="s">
        <v>402</v>
      </c>
      <c r="C118" s="427">
        <v>12</v>
      </c>
      <c r="D118" s="427">
        <v>5</v>
      </c>
      <c r="E118" s="427">
        <v>9</v>
      </c>
      <c r="F118" s="432">
        <f>SUM(C118:E118)</f>
        <v>26</v>
      </c>
    </row>
    <row r="119" spans="1:14" s="299" customFormat="1" x14ac:dyDescent="0.2">
      <c r="B119" s="431" t="s">
        <v>456</v>
      </c>
      <c r="C119" s="427">
        <v>375</v>
      </c>
      <c r="D119" s="427">
        <v>260</v>
      </c>
      <c r="E119" s="427">
        <v>397</v>
      </c>
      <c r="F119" s="433">
        <f>SUM(C119:E119)</f>
        <v>1032</v>
      </c>
    </row>
    <row r="120" spans="1:14" s="299" customFormat="1" ht="15" thickBot="1" x14ac:dyDescent="0.25">
      <c r="B120" s="434"/>
      <c r="C120" s="435"/>
      <c r="D120" s="435"/>
      <c r="E120" s="435"/>
      <c r="F120" s="436"/>
    </row>
    <row r="121" spans="1:14" s="299" customFormat="1" x14ac:dyDescent="0.2">
      <c r="B121" s="241"/>
      <c r="C121" s="241"/>
      <c r="D121" s="241"/>
      <c r="E121" s="241"/>
    </row>
    <row r="122" spans="1:14" s="299" customFormat="1" ht="18.75" thickBot="1" x14ac:dyDescent="0.25">
      <c r="B122" s="311" t="s">
        <v>341</v>
      </c>
      <c r="C122" s="311"/>
      <c r="D122" s="311"/>
      <c r="E122" s="311"/>
      <c r="F122" s="311"/>
      <c r="G122" s="311"/>
      <c r="H122" s="311"/>
      <c r="I122" s="311"/>
      <c r="J122" s="311"/>
      <c r="K122" s="175"/>
      <c r="L122" s="530" t="s">
        <v>478</v>
      </c>
      <c r="M122" s="530"/>
      <c r="N122" s="530"/>
    </row>
    <row r="123" spans="1:14" s="299" customFormat="1" ht="16.5" customHeight="1" thickBot="1" x14ac:dyDescent="0.25">
      <c r="B123" s="584" t="s">
        <v>276</v>
      </c>
      <c r="C123" s="702" t="s">
        <v>277</v>
      </c>
      <c r="D123" s="587" t="s">
        <v>342</v>
      </c>
      <c r="E123" s="588"/>
      <c r="F123" s="677" t="s">
        <v>468</v>
      </c>
      <c r="G123" s="678"/>
      <c r="H123" s="678"/>
      <c r="I123" s="679"/>
      <c r="J123" s="680" t="s">
        <v>476</v>
      </c>
      <c r="K123" s="678"/>
      <c r="L123" s="587" t="s">
        <v>477</v>
      </c>
      <c r="M123" s="588"/>
    </row>
    <row r="124" spans="1:14" s="299" customFormat="1" ht="16.5" thickBot="1" x14ac:dyDescent="0.25">
      <c r="B124" s="585"/>
      <c r="C124" s="585"/>
      <c r="D124" s="574" t="s">
        <v>280</v>
      </c>
      <c r="E124" s="575"/>
      <c r="F124" s="570" t="s">
        <v>379</v>
      </c>
      <c r="G124" s="571"/>
      <c r="H124" s="570" t="s">
        <v>282</v>
      </c>
      <c r="I124" s="572"/>
      <c r="J124" s="573" t="s">
        <v>350</v>
      </c>
      <c r="K124" s="571"/>
      <c r="L124" s="574" t="s">
        <v>378</v>
      </c>
      <c r="M124" s="575"/>
    </row>
    <row r="125" spans="1:14" s="299" customFormat="1" ht="16.5" thickBot="1" x14ac:dyDescent="0.25">
      <c r="B125" s="585"/>
      <c r="C125" s="585"/>
      <c r="D125" s="457" t="s">
        <v>284</v>
      </c>
      <c r="E125" s="457" t="s">
        <v>81</v>
      </c>
      <c r="F125" s="457" t="s">
        <v>133</v>
      </c>
      <c r="G125" s="457" t="s">
        <v>81</v>
      </c>
      <c r="H125" s="457" t="s">
        <v>133</v>
      </c>
      <c r="I125" s="458" t="s">
        <v>14</v>
      </c>
      <c r="J125" s="457" t="s">
        <v>133</v>
      </c>
      <c r="K125" s="457" t="s">
        <v>81</v>
      </c>
      <c r="L125" s="457" t="s">
        <v>133</v>
      </c>
      <c r="M125" s="457" t="s">
        <v>81</v>
      </c>
    </row>
    <row r="126" spans="1:14" s="299" customFormat="1" ht="15" x14ac:dyDescent="0.2">
      <c r="B126" s="461">
        <v>1</v>
      </c>
      <c r="C126" s="462" t="s">
        <v>285</v>
      </c>
      <c r="D126" s="463">
        <f>D127+D128</f>
        <v>85266</v>
      </c>
      <c r="E126" s="463">
        <f>E127+E128</f>
        <v>215948</v>
      </c>
      <c r="F126" s="463">
        <v>85379</v>
      </c>
      <c r="G126" s="463">
        <v>148392</v>
      </c>
      <c r="H126" s="464">
        <f>F126/D126*100</f>
        <v>100.13252644664932</v>
      </c>
      <c r="I126" s="464">
        <f>G126/E126*100</f>
        <v>68.716542871432011</v>
      </c>
      <c r="J126" s="465">
        <v>65.45</v>
      </c>
      <c r="K126" s="465">
        <v>48.55</v>
      </c>
      <c r="L126" s="466">
        <v>69.375624082232008</v>
      </c>
      <c r="M126" s="467">
        <v>67.539090444557985</v>
      </c>
    </row>
    <row r="127" spans="1:14" s="299" customFormat="1" ht="30" x14ac:dyDescent="0.2">
      <c r="B127" s="468"/>
      <c r="C127" s="459" t="s">
        <v>27</v>
      </c>
      <c r="D127" s="215">
        <v>64999</v>
      </c>
      <c r="E127" s="215">
        <v>139998</v>
      </c>
      <c r="F127" s="215">
        <v>42244</v>
      </c>
      <c r="G127" s="215">
        <v>71038</v>
      </c>
      <c r="H127" s="460">
        <f t="shared" ref="H127:H134" si="11">F127/D127*100</f>
        <v>64.991769104140062</v>
      </c>
      <c r="I127" s="460">
        <f t="shared" ref="I127:I134" si="12">G127/E127*100</f>
        <v>50.742153459335135</v>
      </c>
      <c r="J127" s="356">
        <v>41.4</v>
      </c>
      <c r="K127" s="356">
        <v>39.54</v>
      </c>
      <c r="L127" s="355">
        <v>40.075384615384614</v>
      </c>
      <c r="M127" s="469">
        <v>63.080769230769228</v>
      </c>
    </row>
    <row r="128" spans="1:14" ht="33" customHeight="1" x14ac:dyDescent="0.2">
      <c r="A128" s="299"/>
      <c r="B128" s="468"/>
      <c r="C128" s="459" t="s">
        <v>286</v>
      </c>
      <c r="D128" s="215">
        <f>19789+478</f>
        <v>20267</v>
      </c>
      <c r="E128" s="215">
        <f>57050+18900</f>
        <v>75950</v>
      </c>
      <c r="F128" s="215">
        <f>37752+5383</f>
        <v>43135</v>
      </c>
      <c r="G128" s="215">
        <f>45699+31655</f>
        <v>77354</v>
      </c>
      <c r="H128" s="460">
        <f t="shared" si="11"/>
        <v>212.83367049884049</v>
      </c>
      <c r="I128" s="460">
        <f t="shared" si="12"/>
        <v>101.84858459512837</v>
      </c>
      <c r="J128" s="356">
        <v>142.6</v>
      </c>
      <c r="K128" s="356">
        <v>65.180000000000007</v>
      </c>
      <c r="L128" s="355">
        <v>164.00993788819875</v>
      </c>
      <c r="M128" s="469">
        <v>76.3607305936073</v>
      </c>
      <c r="N128" s="299"/>
    </row>
    <row r="129" spans="1:14" s="299" customFormat="1" ht="18" customHeight="1" x14ac:dyDescent="0.2">
      <c r="B129" s="468">
        <v>2</v>
      </c>
      <c r="C129" s="459" t="s">
        <v>287</v>
      </c>
      <c r="D129" s="215">
        <v>17999</v>
      </c>
      <c r="E129" s="215">
        <v>336236</v>
      </c>
      <c r="F129" s="215">
        <v>42544</v>
      </c>
      <c r="G129" s="215">
        <v>488246</v>
      </c>
      <c r="H129" s="460">
        <f t="shared" si="11"/>
        <v>236.36868714928605</v>
      </c>
      <c r="I129" s="460">
        <f t="shared" si="12"/>
        <v>145.20931726525416</v>
      </c>
      <c r="J129" s="356">
        <v>347.12</v>
      </c>
      <c r="K129" s="356">
        <v>94.12</v>
      </c>
      <c r="L129" s="355">
        <v>213.42777777777778</v>
      </c>
      <c r="M129" s="469">
        <v>137.09550173010382</v>
      </c>
    </row>
    <row r="130" spans="1:14" ht="15" x14ac:dyDescent="0.2">
      <c r="A130" s="299"/>
      <c r="B130" s="468">
        <v>3</v>
      </c>
      <c r="C130" s="459" t="s">
        <v>288</v>
      </c>
      <c r="D130" s="215">
        <v>1786</v>
      </c>
      <c r="E130" s="215">
        <v>5356</v>
      </c>
      <c r="F130" s="215">
        <v>1200</v>
      </c>
      <c r="G130" s="215">
        <v>5069</v>
      </c>
      <c r="H130" s="460">
        <f t="shared" si="11"/>
        <v>67.189249720044799</v>
      </c>
      <c r="I130" s="460">
        <f t="shared" si="12"/>
        <v>94.64152352501867</v>
      </c>
      <c r="J130" s="356">
        <v>62.43</v>
      </c>
      <c r="K130" s="356">
        <v>74.88</v>
      </c>
      <c r="L130" s="355">
        <v>78.5</v>
      </c>
      <c r="M130" s="469">
        <v>102.375</v>
      </c>
      <c r="N130" s="299"/>
    </row>
    <row r="131" spans="1:14" ht="20.25" customHeight="1" x14ac:dyDescent="0.2">
      <c r="A131" s="299"/>
      <c r="B131" s="468">
        <v>4</v>
      </c>
      <c r="C131" s="459" t="s">
        <v>289</v>
      </c>
      <c r="D131" s="215">
        <v>6980</v>
      </c>
      <c r="E131" s="215">
        <v>150043</v>
      </c>
      <c r="F131" s="215">
        <v>9060</v>
      </c>
      <c r="G131" s="215">
        <v>77975</v>
      </c>
      <c r="H131" s="460">
        <f t="shared" si="11"/>
        <v>129.79942693409743</v>
      </c>
      <c r="I131" s="460">
        <f t="shared" si="12"/>
        <v>51.968435715095005</v>
      </c>
      <c r="J131" s="356">
        <v>97.13</v>
      </c>
      <c r="K131" s="356">
        <v>41.09</v>
      </c>
      <c r="L131" s="355">
        <v>174.89473684210526</v>
      </c>
      <c r="M131" s="469">
        <v>119.05058823529411</v>
      </c>
      <c r="N131" s="299"/>
    </row>
    <row r="132" spans="1:14" ht="15.75" customHeight="1" x14ac:dyDescent="0.2">
      <c r="A132" s="299"/>
      <c r="B132" s="468">
        <v>5</v>
      </c>
      <c r="C132" s="459" t="s">
        <v>401</v>
      </c>
      <c r="D132" s="215">
        <v>23235</v>
      </c>
      <c r="E132" s="215">
        <v>73828</v>
      </c>
      <c r="F132" s="215">
        <v>1200148</v>
      </c>
      <c r="G132" s="215">
        <v>1298472</v>
      </c>
      <c r="H132" s="460">
        <f t="shared" ref="H132" si="13">F132/D132*100</f>
        <v>5165.2593070798366</v>
      </c>
      <c r="I132" s="460">
        <f t="shared" ref="I132" si="14">G132/E132*100</f>
        <v>1758.7798667172347</v>
      </c>
      <c r="J132" s="356">
        <v>5311.97</v>
      </c>
      <c r="K132" s="356">
        <v>1713.13</v>
      </c>
      <c r="L132" s="355">
        <v>5005</v>
      </c>
      <c r="M132" s="469">
        <v>1487</v>
      </c>
      <c r="N132" s="299"/>
    </row>
    <row r="133" spans="1:14" ht="15.6" customHeight="1" thickBot="1" x14ac:dyDescent="0.25">
      <c r="B133" s="472">
        <v>6</v>
      </c>
      <c r="C133" s="473" t="s">
        <v>195</v>
      </c>
      <c r="D133" s="474">
        <v>3516</v>
      </c>
      <c r="E133" s="474">
        <v>12632</v>
      </c>
      <c r="F133" s="474">
        <v>37806</v>
      </c>
      <c r="G133" s="474">
        <v>45094</v>
      </c>
      <c r="H133" s="475">
        <f t="shared" si="11"/>
        <v>1075.2559726962459</v>
      </c>
      <c r="I133" s="475">
        <f t="shared" si="12"/>
        <v>356.98226725775805</v>
      </c>
      <c r="J133" s="476">
        <v>952.84</v>
      </c>
      <c r="K133" s="476">
        <v>371.13</v>
      </c>
      <c r="L133" s="477">
        <v>180.80123266563945</v>
      </c>
      <c r="M133" s="478">
        <v>377.76470588235298</v>
      </c>
      <c r="N133" s="299"/>
    </row>
    <row r="134" spans="1:14" ht="16.5" thickBot="1" x14ac:dyDescent="0.25">
      <c r="B134" s="589" t="s">
        <v>290</v>
      </c>
      <c r="C134" s="590"/>
      <c r="D134" s="479">
        <f>D126+D129+D130+D131+D133</f>
        <v>115547</v>
      </c>
      <c r="E134" s="479">
        <f t="shared" ref="E134" si="15">E126+E129+E130+E131+E133</f>
        <v>720215</v>
      </c>
      <c r="F134" s="479">
        <v>176032</v>
      </c>
      <c r="G134" s="479">
        <v>775369</v>
      </c>
      <c r="H134" s="480">
        <f t="shared" si="11"/>
        <v>152.34666412801715</v>
      </c>
      <c r="I134" s="480">
        <f t="shared" si="12"/>
        <v>107.65799101657143</v>
      </c>
      <c r="J134" s="480">
        <v>138.19999999999999</v>
      </c>
      <c r="K134" s="480">
        <v>74.13</v>
      </c>
      <c r="L134" s="481">
        <v>100.74822165627471</v>
      </c>
      <c r="M134" s="482">
        <v>112.79382332643202</v>
      </c>
      <c r="N134" s="299"/>
    </row>
    <row r="135" spans="1:14" s="299" customFormat="1" ht="16.5" thickBot="1" x14ac:dyDescent="0.25">
      <c r="B135" s="483"/>
      <c r="C135" s="483"/>
      <c r="D135" s="484"/>
      <c r="E135" s="484"/>
      <c r="F135" s="484"/>
      <c r="G135" s="484"/>
      <c r="H135" s="485"/>
      <c r="I135" s="485"/>
      <c r="J135" s="485"/>
      <c r="K135" s="485"/>
      <c r="L135" s="486"/>
      <c r="M135" s="486"/>
    </row>
    <row r="136" spans="1:14" ht="23.25" x14ac:dyDescent="0.35">
      <c r="B136" s="579" t="s">
        <v>479</v>
      </c>
      <c r="C136" s="580"/>
      <c r="D136" s="580"/>
      <c r="E136" s="580"/>
      <c r="F136" s="580"/>
      <c r="G136" s="580"/>
      <c r="H136" s="580"/>
      <c r="I136" s="580"/>
      <c r="J136" s="580"/>
      <c r="K136" s="580"/>
      <c r="L136" s="580"/>
      <c r="M136" s="580"/>
      <c r="N136" s="581"/>
    </row>
    <row r="137" spans="1:14" ht="21" thickBot="1" x14ac:dyDescent="0.35">
      <c r="B137" s="582" t="s">
        <v>363</v>
      </c>
      <c r="C137" s="583"/>
      <c r="D137" s="583"/>
      <c r="E137" s="583"/>
      <c r="F137" s="583"/>
      <c r="G137" s="496" t="s">
        <v>346</v>
      </c>
      <c r="H137" s="497">
        <v>69.53</v>
      </c>
      <c r="I137" s="496" t="s">
        <v>347</v>
      </c>
      <c r="J137" s="497">
        <v>69.25</v>
      </c>
      <c r="K137" s="496" t="s">
        <v>350</v>
      </c>
      <c r="L137" s="497">
        <v>81.47</v>
      </c>
      <c r="M137" s="496" t="s">
        <v>405</v>
      </c>
      <c r="N137" s="498">
        <v>80.209999999999994</v>
      </c>
    </row>
    <row r="138" spans="1:14" x14ac:dyDescent="0.2">
      <c r="B138" s="216"/>
      <c r="C138" s="217"/>
      <c r="D138" s="217"/>
      <c r="E138" s="217"/>
      <c r="F138" s="218"/>
    </row>
    <row r="139" spans="1:14" ht="15.75" customHeight="1" thickBot="1" x14ac:dyDescent="0.25">
      <c r="B139" s="165" t="s">
        <v>299</v>
      </c>
      <c r="C139" s="165"/>
      <c r="D139" s="165"/>
      <c r="E139" s="688" t="s">
        <v>480</v>
      </c>
      <c r="F139" s="688"/>
      <c r="G139" s="165"/>
    </row>
    <row r="140" spans="1:14" ht="30.75" thickBot="1" x14ac:dyDescent="0.25">
      <c r="B140" s="219" t="s">
        <v>7</v>
      </c>
      <c r="C140" s="689" t="s">
        <v>291</v>
      </c>
      <c r="D140" s="690"/>
      <c r="E140" s="220" t="s">
        <v>292</v>
      </c>
      <c r="F140" s="220" t="s">
        <v>293</v>
      </c>
    </row>
    <row r="141" spans="1:14" ht="15.75" thickBot="1" x14ac:dyDescent="0.25">
      <c r="B141" s="535" t="s">
        <v>182</v>
      </c>
      <c r="C141" s="536"/>
      <c r="D141" s="536"/>
      <c r="E141" s="536"/>
      <c r="F141" s="537"/>
    </row>
    <row r="142" spans="1:14" ht="15.75" thickBot="1" x14ac:dyDescent="0.25">
      <c r="B142" s="533" t="s">
        <v>108</v>
      </c>
      <c r="C142" s="534"/>
      <c r="D142" s="221">
        <v>123618</v>
      </c>
      <c r="E142" s="221">
        <v>5405</v>
      </c>
      <c r="F142" s="222">
        <f>E142/D142</f>
        <v>4.3723405976475921E-2</v>
      </c>
    </row>
    <row r="143" spans="1:14" ht="15.75" customHeight="1" thickBot="1" x14ac:dyDescent="0.25">
      <c r="B143" s="533" t="s">
        <v>183</v>
      </c>
      <c r="C143" s="534"/>
      <c r="D143" s="221">
        <v>118241</v>
      </c>
      <c r="E143" s="221">
        <v>10902</v>
      </c>
      <c r="F143" s="222">
        <f t="shared" ref="F143:F151" si="16">E143/D143</f>
        <v>9.2201520623134109E-2</v>
      </c>
    </row>
    <row r="144" spans="1:14" ht="15.75" customHeight="1" thickBot="1" x14ac:dyDescent="0.25">
      <c r="B144" s="533" t="s">
        <v>184</v>
      </c>
      <c r="C144" s="534"/>
      <c r="D144" s="221">
        <v>1598689</v>
      </c>
      <c r="E144" s="221">
        <v>34361</v>
      </c>
      <c r="F144" s="222">
        <f t="shared" si="16"/>
        <v>2.1493236020264105E-2</v>
      </c>
    </row>
    <row r="145" spans="1:15" ht="15.75" customHeight="1" thickBot="1" x14ac:dyDescent="0.25">
      <c r="B145" s="533" t="s">
        <v>289</v>
      </c>
      <c r="C145" s="534"/>
      <c r="D145" s="221">
        <v>601898</v>
      </c>
      <c r="E145" s="221">
        <v>4535</v>
      </c>
      <c r="F145" s="222">
        <f t="shared" si="16"/>
        <v>7.5344992008612756E-3</v>
      </c>
    </row>
    <row r="146" spans="1:15" ht="15.75" thickBot="1" x14ac:dyDescent="0.25">
      <c r="B146" s="533" t="s">
        <v>288</v>
      </c>
      <c r="C146" s="534"/>
      <c r="D146" s="221">
        <v>42209</v>
      </c>
      <c r="E146" s="221">
        <v>327</v>
      </c>
      <c r="F146" s="222">
        <f t="shared" si="16"/>
        <v>7.7471629273377718E-3</v>
      </c>
    </row>
    <row r="147" spans="1:15" ht="15.75" customHeight="1" thickBot="1" x14ac:dyDescent="0.25">
      <c r="B147" s="533" t="s">
        <v>185</v>
      </c>
      <c r="C147" s="534"/>
      <c r="D147" s="221">
        <v>103666</v>
      </c>
      <c r="E147" s="221">
        <v>4908</v>
      </c>
      <c r="F147" s="222">
        <f t="shared" si="16"/>
        <v>4.7344355912256671E-2</v>
      </c>
    </row>
    <row r="148" spans="1:15" ht="15.75" thickBot="1" x14ac:dyDescent="0.25">
      <c r="B148" s="533" t="s">
        <v>93</v>
      </c>
      <c r="C148" s="534"/>
      <c r="D148" s="221">
        <v>3585882</v>
      </c>
      <c r="E148" s="221">
        <v>244166</v>
      </c>
      <c r="F148" s="222">
        <f t="shared" si="16"/>
        <v>6.8090918775352893E-2</v>
      </c>
    </row>
    <row r="149" spans="1:15" ht="16.5" thickBot="1" x14ac:dyDescent="0.25">
      <c r="B149" s="707" t="s">
        <v>186</v>
      </c>
      <c r="C149" s="708"/>
      <c r="D149" s="171">
        <f>SUM(D142:D148)</f>
        <v>6174203</v>
      </c>
      <c r="E149" s="171">
        <f>SUM(E142:E148)</f>
        <v>304604</v>
      </c>
      <c r="F149" s="172">
        <f t="shared" si="16"/>
        <v>4.9334950600101748E-2</v>
      </c>
      <c r="H149" s="687"/>
    </row>
    <row r="150" spans="1:15" ht="15.75" thickBot="1" x14ac:dyDescent="0.25">
      <c r="B150" s="535" t="s">
        <v>187</v>
      </c>
      <c r="C150" s="536"/>
      <c r="D150" s="536"/>
      <c r="E150" s="536"/>
      <c r="F150" s="537"/>
      <c r="H150" s="687"/>
    </row>
    <row r="151" spans="1:15" ht="15.75" thickBot="1" x14ac:dyDescent="0.25">
      <c r="B151" s="533" t="s">
        <v>188</v>
      </c>
      <c r="C151" s="534"/>
      <c r="D151" s="223">
        <v>861</v>
      </c>
      <c r="E151" s="223">
        <v>53</v>
      </c>
      <c r="F151" s="172">
        <f t="shared" si="16"/>
        <v>6.1556329849012777E-2</v>
      </c>
    </row>
    <row r="152" spans="1:15" ht="15.75" thickBot="1" x14ac:dyDescent="0.25">
      <c r="B152" s="535" t="s">
        <v>189</v>
      </c>
      <c r="C152" s="536"/>
      <c r="D152" s="536"/>
      <c r="E152" s="536"/>
      <c r="F152" s="537"/>
    </row>
    <row r="153" spans="1:15" ht="15.75" hidden="1" thickBot="1" x14ac:dyDescent="0.25">
      <c r="B153" s="533" t="s">
        <v>190</v>
      </c>
      <c r="C153" s="534"/>
      <c r="D153" s="223">
        <v>10350</v>
      </c>
      <c r="E153" s="223">
        <v>1279</v>
      </c>
      <c r="F153" s="222">
        <f t="shared" ref="F153:F155" si="17">E153/D153</f>
        <v>0.12357487922705314</v>
      </c>
    </row>
    <row r="154" spans="1:15" ht="15.75" hidden="1" thickBot="1" x14ac:dyDescent="0.25">
      <c r="B154" s="533" t="s">
        <v>191</v>
      </c>
      <c r="C154" s="534"/>
      <c r="D154" s="223">
        <v>42</v>
      </c>
      <c r="E154" s="223">
        <v>2.11</v>
      </c>
      <c r="F154" s="222">
        <f t="shared" si="17"/>
        <v>5.0238095238095234E-2</v>
      </c>
    </row>
    <row r="155" spans="1:15" s="174" customFormat="1" ht="18.75" customHeight="1" thickBot="1" x14ac:dyDescent="0.3">
      <c r="A155" s="175"/>
      <c r="B155" s="533" t="s">
        <v>269</v>
      </c>
      <c r="C155" s="534"/>
      <c r="D155" s="223">
        <v>31</v>
      </c>
      <c r="E155" s="223">
        <v>2.15</v>
      </c>
      <c r="F155" s="222">
        <f t="shared" si="17"/>
        <v>6.9354838709677416E-2</v>
      </c>
      <c r="G155" s="175"/>
      <c r="H155" s="175"/>
      <c r="I155" s="175"/>
      <c r="J155" s="175"/>
      <c r="K155" s="175"/>
      <c r="L155" s="175"/>
      <c r="M155" s="175"/>
      <c r="N155" s="175"/>
      <c r="O155" s="175"/>
    </row>
    <row r="156" spans="1:15" s="291" customFormat="1" ht="18.75" customHeight="1" thickBot="1" x14ac:dyDescent="0.3">
      <c r="A156" s="175"/>
      <c r="B156" s="533" t="s">
        <v>193</v>
      </c>
      <c r="C156" s="534"/>
      <c r="D156" s="223">
        <v>2.5</v>
      </c>
      <c r="E156" s="223" t="s">
        <v>230</v>
      </c>
      <c r="F156" s="223" t="s">
        <v>230</v>
      </c>
      <c r="G156" s="175"/>
      <c r="H156" s="175"/>
      <c r="I156" s="175"/>
      <c r="J156" s="175"/>
      <c r="K156" s="175"/>
      <c r="L156" s="175"/>
      <c r="M156" s="175"/>
      <c r="N156" s="175"/>
      <c r="O156" s="299"/>
    </row>
    <row r="157" spans="1:15" s="174" customFormat="1" ht="18.75" customHeight="1" thickBot="1" x14ac:dyDescent="0.3">
      <c r="A157" s="175"/>
      <c r="B157" s="709" t="s">
        <v>196</v>
      </c>
      <c r="C157" s="709"/>
      <c r="D157" s="224" t="s">
        <v>230</v>
      </c>
      <c r="E157" s="224" t="s">
        <v>230</v>
      </c>
      <c r="F157" s="225" t="s">
        <v>230</v>
      </c>
      <c r="G157" s="175"/>
      <c r="H157" s="175"/>
      <c r="I157" s="175"/>
      <c r="J157" s="175"/>
      <c r="K157" s="175"/>
      <c r="L157" s="175"/>
      <c r="M157" s="175"/>
      <c r="N157" s="175"/>
    </row>
    <row r="158" spans="1:15" ht="18.75" customHeight="1" thickBot="1" x14ac:dyDescent="0.3">
      <c r="B158" s="709" t="s">
        <v>197</v>
      </c>
      <c r="C158" s="709"/>
      <c r="D158" s="224" t="s">
        <v>230</v>
      </c>
      <c r="E158" s="224" t="s">
        <v>230</v>
      </c>
      <c r="F158" s="225" t="s">
        <v>230</v>
      </c>
      <c r="O158" s="174"/>
    </row>
    <row r="159" spans="1:15" x14ac:dyDescent="0.2">
      <c r="A159" s="299"/>
      <c r="B159" s="323"/>
      <c r="C159" s="323"/>
      <c r="D159" s="324"/>
      <c r="E159" s="324"/>
      <c r="F159" s="325"/>
      <c r="G159" s="299"/>
      <c r="H159" s="299"/>
      <c r="I159" s="299"/>
      <c r="J159" s="299"/>
      <c r="K159" s="299"/>
      <c r="L159" s="299"/>
      <c r="M159" s="299"/>
      <c r="N159" s="299"/>
    </row>
    <row r="160" spans="1:15" s="174" customFormat="1" ht="18.75" customHeight="1" x14ac:dyDescent="0.25">
      <c r="A160" s="175"/>
      <c r="B160" s="175"/>
      <c r="C160" s="232"/>
      <c r="D160" s="232"/>
      <c r="E160" s="232"/>
      <c r="F160" s="175"/>
      <c r="G160" s="175"/>
      <c r="H160" s="175"/>
      <c r="I160" s="175"/>
      <c r="J160" s="175"/>
      <c r="K160" s="175"/>
      <c r="L160" s="175"/>
      <c r="M160" s="175"/>
      <c r="N160" s="175"/>
    </row>
    <row r="161" spans="2:13" s="174" customFormat="1" ht="18.75" customHeight="1" x14ac:dyDescent="0.25">
      <c r="B161" s="290" t="s">
        <v>315</v>
      </c>
      <c r="C161" s="290"/>
      <c r="D161" s="290"/>
      <c r="E161" s="290"/>
      <c r="F161" s="290"/>
      <c r="G161" s="290"/>
      <c r="H161" s="290"/>
      <c r="I161" s="290"/>
      <c r="J161" s="290"/>
    </row>
    <row r="162" spans="2:13" s="174" customFormat="1" ht="18.75" customHeight="1" thickBot="1" x14ac:dyDescent="0.3">
      <c r="B162" s="290" t="s">
        <v>307</v>
      </c>
      <c r="C162" s="290"/>
      <c r="D162" s="290"/>
      <c r="E162" s="290"/>
      <c r="F162" s="290"/>
      <c r="G162" s="290"/>
      <c r="H162" s="290"/>
    </row>
    <row r="163" spans="2:13" s="174" customFormat="1" ht="18.75" customHeight="1" thickBot="1" x14ac:dyDescent="0.3">
      <c r="B163" s="538" t="s">
        <v>105</v>
      </c>
      <c r="C163" s="538" t="s">
        <v>172</v>
      </c>
      <c r="D163" s="287" t="s">
        <v>302</v>
      </c>
      <c r="E163" s="288"/>
      <c r="F163" s="288"/>
      <c r="G163" s="288"/>
      <c r="H163" s="288"/>
      <c r="I163" s="288"/>
      <c r="J163" s="288"/>
      <c r="K163" s="289"/>
    </row>
    <row r="164" spans="2:13" s="174" customFormat="1" ht="18.75" customHeight="1" thickBot="1" x14ac:dyDescent="0.3">
      <c r="B164" s="539"/>
      <c r="C164" s="539"/>
      <c r="D164" s="531" t="s">
        <v>303</v>
      </c>
      <c r="E164" s="532"/>
      <c r="F164" s="287" t="s">
        <v>304</v>
      </c>
      <c r="G164" s="289"/>
      <c r="H164" s="531" t="s">
        <v>305</v>
      </c>
      <c r="I164" s="532"/>
      <c r="J164" s="531" t="s">
        <v>306</v>
      </c>
      <c r="K164" s="532"/>
    </row>
    <row r="165" spans="2:13" s="174" customFormat="1" ht="18.75" customHeight="1" thickBot="1" x14ac:dyDescent="0.3">
      <c r="B165" s="540"/>
      <c r="C165" s="540"/>
      <c r="D165" s="233" t="s">
        <v>211</v>
      </c>
      <c r="E165" s="233" t="s">
        <v>81</v>
      </c>
      <c r="F165" s="233" t="s">
        <v>211</v>
      </c>
      <c r="G165" s="233" t="s">
        <v>81</v>
      </c>
      <c r="H165" s="233" t="s">
        <v>211</v>
      </c>
      <c r="I165" s="233" t="s">
        <v>81</v>
      </c>
      <c r="J165" s="233" t="s">
        <v>211</v>
      </c>
      <c r="K165" s="233" t="s">
        <v>81</v>
      </c>
    </row>
    <row r="166" spans="2:13" s="174" customFormat="1" ht="18.75" customHeight="1" thickBot="1" x14ac:dyDescent="0.3">
      <c r="B166" s="234" t="s">
        <v>230</v>
      </c>
      <c r="C166" s="235" t="s">
        <v>230</v>
      </c>
      <c r="D166" s="235" t="s">
        <v>230</v>
      </c>
      <c r="E166" s="235" t="s">
        <v>230</v>
      </c>
      <c r="F166" s="235" t="s">
        <v>230</v>
      </c>
      <c r="G166" s="235" t="s">
        <v>230</v>
      </c>
      <c r="H166" s="235" t="s">
        <v>230</v>
      </c>
      <c r="I166" s="235" t="s">
        <v>230</v>
      </c>
      <c r="J166" s="235" t="s">
        <v>230</v>
      </c>
      <c r="K166" s="235" t="s">
        <v>230</v>
      </c>
    </row>
    <row r="167" spans="2:13" s="174" customFormat="1" ht="18.75" customHeight="1" thickBot="1" x14ac:dyDescent="0.3">
      <c r="B167" s="236"/>
      <c r="C167" s="236"/>
      <c r="D167" s="236"/>
      <c r="E167" s="236"/>
      <c r="F167" s="236"/>
      <c r="G167" s="236"/>
      <c r="H167" s="236"/>
      <c r="I167" s="236"/>
      <c r="J167" s="236"/>
      <c r="K167" s="236"/>
    </row>
    <row r="168" spans="2:13" s="174" customFormat="1" ht="18.75" customHeight="1" x14ac:dyDescent="0.25">
      <c r="B168" s="710" t="s">
        <v>105</v>
      </c>
      <c r="C168" s="541" t="s">
        <v>172</v>
      </c>
      <c r="D168" s="541" t="s">
        <v>309</v>
      </c>
      <c r="E168" s="541"/>
      <c r="F168" s="440" t="s">
        <v>310</v>
      </c>
      <c r="G168" s="440"/>
      <c r="H168" s="541" t="s">
        <v>311</v>
      </c>
      <c r="I168" s="541"/>
      <c r="J168" s="541" t="s">
        <v>312</v>
      </c>
      <c r="K168" s="541"/>
      <c r="L168" s="541" t="s">
        <v>313</v>
      </c>
      <c r="M168" s="586"/>
    </row>
    <row r="169" spans="2:13" s="174" customFormat="1" ht="18.75" customHeight="1" x14ac:dyDescent="0.25">
      <c r="B169" s="711"/>
      <c r="C169" s="712"/>
      <c r="D169" s="437" t="s">
        <v>211</v>
      </c>
      <c r="E169" s="437" t="s">
        <v>81</v>
      </c>
      <c r="F169" s="437" t="s">
        <v>211</v>
      </c>
      <c r="G169" s="437" t="s">
        <v>81</v>
      </c>
      <c r="H169" s="437" t="s">
        <v>211</v>
      </c>
      <c r="I169" s="437" t="s">
        <v>81</v>
      </c>
      <c r="J169" s="437" t="s">
        <v>211</v>
      </c>
      <c r="K169" s="437" t="s">
        <v>81</v>
      </c>
      <c r="L169" s="437" t="s">
        <v>211</v>
      </c>
      <c r="M169" s="441" t="s">
        <v>81</v>
      </c>
    </row>
    <row r="170" spans="2:13" s="174" customFormat="1" ht="18.75" customHeight="1" x14ac:dyDescent="0.25">
      <c r="B170" s="442" t="s">
        <v>230</v>
      </c>
      <c r="C170" s="439" t="s">
        <v>457</v>
      </c>
      <c r="D170" s="439"/>
      <c r="E170" s="439"/>
      <c r="F170" s="439">
        <v>1</v>
      </c>
      <c r="G170" s="439">
        <v>17.579999999999998</v>
      </c>
      <c r="H170" s="438" t="s">
        <v>230</v>
      </c>
      <c r="I170" s="438" t="s">
        <v>230</v>
      </c>
      <c r="J170" s="438" t="s">
        <v>230</v>
      </c>
      <c r="K170" s="438" t="s">
        <v>230</v>
      </c>
      <c r="L170" s="438" t="s">
        <v>230</v>
      </c>
      <c r="M170" s="443" t="s">
        <v>230</v>
      </c>
    </row>
    <row r="171" spans="2:13" s="291" customFormat="1" ht="18.75" customHeight="1" x14ac:dyDescent="0.25">
      <c r="B171" s="442"/>
      <c r="C171" s="438"/>
      <c r="D171" s="438"/>
      <c r="E171" s="438"/>
      <c r="F171" s="438"/>
      <c r="G171" s="438"/>
      <c r="H171" s="438"/>
      <c r="I171" s="438"/>
      <c r="J171" s="438"/>
      <c r="K171" s="438"/>
      <c r="L171" s="438"/>
      <c r="M171" s="443"/>
    </row>
    <row r="172" spans="2:13" s="291" customFormat="1" ht="18.75" customHeight="1" x14ac:dyDescent="0.25">
      <c r="B172" s="442"/>
      <c r="C172" s="439" t="s">
        <v>430</v>
      </c>
      <c r="D172" s="521" t="s">
        <v>458</v>
      </c>
      <c r="E172" s="521"/>
      <c r="F172" s="438"/>
      <c r="G172" s="438"/>
      <c r="H172" s="438"/>
      <c r="I172" s="438"/>
      <c r="J172" s="438"/>
      <c r="K172" s="438"/>
      <c r="L172" s="438"/>
      <c r="M172" s="443"/>
    </row>
    <row r="173" spans="2:13" s="174" customFormat="1" ht="18.75" customHeight="1" thickBot="1" x14ac:dyDescent="0.3">
      <c r="B173" s="444"/>
      <c r="C173" s="445" t="s">
        <v>430</v>
      </c>
      <c r="D173" s="522" t="s">
        <v>459</v>
      </c>
      <c r="E173" s="522"/>
      <c r="F173" s="446"/>
      <c r="G173" s="446"/>
      <c r="H173" s="446"/>
      <c r="I173" s="446"/>
      <c r="J173" s="446"/>
      <c r="K173" s="446"/>
      <c r="L173" s="446"/>
      <c r="M173" s="447"/>
    </row>
    <row r="174" spans="2:13" s="291" customFormat="1" ht="18.75" customHeight="1" x14ac:dyDescent="0.25">
      <c r="B174" s="236"/>
      <c r="C174" s="448"/>
      <c r="D174" s="449"/>
      <c r="E174" s="449"/>
      <c r="F174" s="236"/>
      <c r="G174" s="236"/>
      <c r="H174" s="236"/>
      <c r="I174" s="236"/>
      <c r="J174" s="236"/>
      <c r="K174" s="236"/>
      <c r="L174" s="236"/>
      <c r="M174" s="236"/>
    </row>
    <row r="175" spans="2:13" s="174" customFormat="1" ht="18.75" customHeight="1" thickBot="1" x14ac:dyDescent="0.3">
      <c r="B175" s="290" t="s">
        <v>314</v>
      </c>
      <c r="C175" s="290"/>
      <c r="D175" s="290"/>
      <c r="E175" s="290"/>
      <c r="F175" s="290"/>
      <c r="G175" s="290"/>
      <c r="H175" s="290"/>
    </row>
    <row r="176" spans="2:13" s="174" customFormat="1" ht="18.75" customHeight="1" thickBot="1" x14ac:dyDescent="0.3">
      <c r="B176" s="538" t="s">
        <v>105</v>
      </c>
      <c r="C176" s="538" t="s">
        <v>172</v>
      </c>
      <c r="D176" s="287" t="s">
        <v>302</v>
      </c>
      <c r="E176" s="288"/>
      <c r="F176" s="288"/>
      <c r="G176" s="288"/>
      <c r="H176" s="288"/>
      <c r="I176" s="288"/>
      <c r="J176" s="288"/>
      <c r="K176" s="289"/>
    </row>
    <row r="177" spans="1:15" s="174" customFormat="1" ht="18.75" customHeight="1" thickBot="1" x14ac:dyDescent="0.3">
      <c r="B177" s="539"/>
      <c r="C177" s="539"/>
      <c r="D177" s="531" t="s">
        <v>303</v>
      </c>
      <c r="E177" s="532"/>
      <c r="F177" s="287" t="s">
        <v>304</v>
      </c>
      <c r="G177" s="289"/>
      <c r="H177" s="531" t="s">
        <v>305</v>
      </c>
      <c r="I177" s="532"/>
      <c r="J177" s="531" t="s">
        <v>306</v>
      </c>
      <c r="K177" s="532"/>
    </row>
    <row r="178" spans="1:15" s="174" customFormat="1" ht="18.75" customHeight="1" thickBot="1" x14ac:dyDescent="0.3">
      <c r="B178" s="540"/>
      <c r="C178" s="540"/>
      <c r="D178" s="233" t="s">
        <v>211</v>
      </c>
      <c r="E178" s="233" t="s">
        <v>81</v>
      </c>
      <c r="F178" s="233" t="s">
        <v>211</v>
      </c>
      <c r="G178" s="233" t="s">
        <v>81</v>
      </c>
      <c r="H178" s="233" t="s">
        <v>211</v>
      </c>
      <c r="I178" s="233" t="s">
        <v>81</v>
      </c>
      <c r="J178" s="233" t="s">
        <v>211</v>
      </c>
      <c r="K178" s="233" t="s">
        <v>81</v>
      </c>
    </row>
    <row r="179" spans="1:15" s="174" customFormat="1" ht="18.75" customHeight="1" thickBot="1" x14ac:dyDescent="0.3">
      <c r="B179" s="234" t="s">
        <v>230</v>
      </c>
      <c r="C179" s="235" t="s">
        <v>230</v>
      </c>
      <c r="D179" s="235" t="s">
        <v>230</v>
      </c>
      <c r="E179" s="235" t="s">
        <v>230</v>
      </c>
      <c r="F179" s="235" t="s">
        <v>230</v>
      </c>
      <c r="G179" s="235" t="s">
        <v>230</v>
      </c>
      <c r="H179" s="235" t="s">
        <v>230</v>
      </c>
      <c r="I179" s="235" t="s">
        <v>230</v>
      </c>
      <c r="J179" s="235" t="s">
        <v>230</v>
      </c>
      <c r="K179" s="235" t="s">
        <v>230</v>
      </c>
    </row>
    <row r="180" spans="1:15" s="174" customFormat="1" ht="18.75" customHeight="1" thickBot="1" x14ac:dyDescent="0.3">
      <c r="B180" s="296" t="s">
        <v>308</v>
      </c>
      <c r="C180" s="296"/>
      <c r="D180" s="296"/>
      <c r="E180" s="296"/>
      <c r="F180" s="296"/>
      <c r="G180" s="296"/>
      <c r="H180" s="296"/>
      <c r="I180" s="236"/>
      <c r="J180" s="236"/>
      <c r="K180" s="236"/>
    </row>
    <row r="181" spans="1:15" ht="19.5" customHeight="1" thickBot="1" x14ac:dyDescent="0.3">
      <c r="A181" s="174"/>
      <c r="B181" s="538" t="s">
        <v>105</v>
      </c>
      <c r="C181" s="538" t="s">
        <v>172</v>
      </c>
      <c r="D181" s="531" t="s">
        <v>309</v>
      </c>
      <c r="E181" s="532"/>
      <c r="F181" s="287" t="s">
        <v>310</v>
      </c>
      <c r="G181" s="289"/>
      <c r="H181" s="531" t="s">
        <v>311</v>
      </c>
      <c r="I181" s="532"/>
      <c r="J181" s="531" t="s">
        <v>312</v>
      </c>
      <c r="K181" s="532"/>
      <c r="L181" s="531" t="s">
        <v>313</v>
      </c>
      <c r="M181" s="532"/>
      <c r="N181" s="174"/>
      <c r="O181" s="174"/>
    </row>
    <row r="182" spans="1:15" ht="18.75" thickBot="1" x14ac:dyDescent="0.3">
      <c r="A182" s="174"/>
      <c r="B182" s="540"/>
      <c r="C182" s="540"/>
      <c r="D182" s="233" t="s">
        <v>211</v>
      </c>
      <c r="E182" s="233" t="s">
        <v>81</v>
      </c>
      <c r="F182" s="233" t="s">
        <v>211</v>
      </c>
      <c r="G182" s="233" t="s">
        <v>81</v>
      </c>
      <c r="H182" s="233" t="s">
        <v>211</v>
      </c>
      <c r="I182" s="233" t="s">
        <v>81</v>
      </c>
      <c r="J182" s="233" t="s">
        <v>211</v>
      </c>
      <c r="K182" s="233" t="s">
        <v>81</v>
      </c>
      <c r="L182" s="233" t="s">
        <v>211</v>
      </c>
      <c r="M182" s="233" t="s">
        <v>81</v>
      </c>
      <c r="N182" s="174"/>
    </row>
    <row r="183" spans="1:15" ht="18.75" thickBot="1" x14ac:dyDescent="0.3">
      <c r="A183" s="174"/>
      <c r="B183" s="234" t="s">
        <v>230</v>
      </c>
      <c r="C183" s="235" t="s">
        <v>230</v>
      </c>
      <c r="D183" s="235" t="s">
        <v>230</v>
      </c>
      <c r="E183" s="235" t="s">
        <v>230</v>
      </c>
      <c r="F183" s="235" t="s">
        <v>230</v>
      </c>
      <c r="G183" s="235" t="s">
        <v>230</v>
      </c>
      <c r="H183" s="235" t="s">
        <v>230</v>
      </c>
      <c r="I183" s="235" t="s">
        <v>230</v>
      </c>
      <c r="J183" s="235" t="s">
        <v>230</v>
      </c>
      <c r="K183" s="235" t="s">
        <v>230</v>
      </c>
      <c r="L183" s="235" t="s">
        <v>230</v>
      </c>
      <c r="M183" s="235" t="s">
        <v>230</v>
      </c>
      <c r="N183" s="174"/>
    </row>
    <row r="184" spans="1:15" ht="18" x14ac:dyDescent="0.25">
      <c r="A184" s="174"/>
      <c r="B184" s="236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6"/>
      <c r="N184" s="174"/>
    </row>
    <row r="185" spans="1:15" ht="18.75" thickBot="1" x14ac:dyDescent="0.3">
      <c r="B185" s="297" t="s">
        <v>316</v>
      </c>
      <c r="C185" s="297"/>
      <c r="D185" s="297"/>
      <c r="E185" s="297"/>
      <c r="F185" s="297"/>
      <c r="G185" s="297"/>
      <c r="H185" s="297"/>
      <c r="I185" s="297"/>
    </row>
    <row r="186" spans="1:15" ht="30.75" thickBot="1" x14ac:dyDescent="0.25">
      <c r="B186" s="237" t="s">
        <v>203</v>
      </c>
      <c r="C186" s="238" t="s">
        <v>204</v>
      </c>
      <c r="D186" s="238" t="s">
        <v>205</v>
      </c>
      <c r="E186" s="238" t="s">
        <v>206</v>
      </c>
      <c r="F186" s="238" t="s">
        <v>160</v>
      </c>
      <c r="G186" s="238" t="s">
        <v>207</v>
      </c>
      <c r="H186" s="238" t="s">
        <v>208</v>
      </c>
      <c r="I186" s="238" t="s">
        <v>209</v>
      </c>
      <c r="J186" s="238" t="s">
        <v>210</v>
      </c>
    </row>
    <row r="187" spans="1:15" ht="18.75" thickBot="1" x14ac:dyDescent="0.25">
      <c r="B187" s="229">
        <v>1</v>
      </c>
      <c r="C187" s="239" t="s">
        <v>230</v>
      </c>
      <c r="D187" s="239" t="s">
        <v>230</v>
      </c>
      <c r="E187" s="239" t="s">
        <v>230</v>
      </c>
      <c r="F187" s="239" t="s">
        <v>230</v>
      </c>
      <c r="G187" s="239" t="s">
        <v>230</v>
      </c>
      <c r="H187" s="239" t="s">
        <v>230</v>
      </c>
      <c r="I187" s="239" t="s">
        <v>230</v>
      </c>
      <c r="J187" s="239" t="s">
        <v>230</v>
      </c>
    </row>
    <row r="188" spans="1:15" s="174" customFormat="1" ht="22.15" customHeight="1" thickBot="1" x14ac:dyDescent="0.3">
      <c r="A188" s="175"/>
      <c r="B188" s="240" t="s">
        <v>317</v>
      </c>
      <c r="C188" s="175"/>
      <c r="D188" s="175"/>
      <c r="E188" s="175"/>
      <c r="F188" s="175"/>
      <c r="G188" s="175"/>
      <c r="H188" s="175"/>
      <c r="I188" s="175"/>
      <c r="J188" s="175"/>
      <c r="K188" s="175"/>
      <c r="L188" s="241"/>
      <c r="M188" s="175"/>
      <c r="N188" s="175"/>
      <c r="O188" s="175"/>
    </row>
    <row r="189" spans="1:15" ht="30.75" thickBot="1" x14ac:dyDescent="0.3">
      <c r="B189" s="237" t="s">
        <v>203</v>
      </c>
      <c r="C189" s="238" t="s">
        <v>204</v>
      </c>
      <c r="D189" s="238" t="s">
        <v>205</v>
      </c>
      <c r="E189" s="238" t="s">
        <v>206</v>
      </c>
      <c r="F189" s="238" t="s">
        <v>160</v>
      </c>
      <c r="G189" s="238" t="s">
        <v>207</v>
      </c>
      <c r="H189" s="238" t="s">
        <v>208</v>
      </c>
      <c r="I189" s="238" t="s">
        <v>209</v>
      </c>
      <c r="J189" s="238" t="s">
        <v>210</v>
      </c>
      <c r="L189" s="241"/>
      <c r="O189" s="174"/>
    </row>
    <row r="190" spans="1:15" s="243" customFormat="1" ht="18.75" thickBot="1" x14ac:dyDescent="0.3">
      <c r="A190" s="175"/>
      <c r="B190" s="229">
        <v>1</v>
      </c>
      <c r="C190" s="239" t="s">
        <v>230</v>
      </c>
      <c r="D190" s="239" t="s">
        <v>230</v>
      </c>
      <c r="E190" s="239" t="s">
        <v>230</v>
      </c>
      <c r="F190" s="239" t="s">
        <v>230</v>
      </c>
      <c r="G190" s="239" t="s">
        <v>230</v>
      </c>
      <c r="H190" s="239" t="s">
        <v>230</v>
      </c>
      <c r="I190" s="239" t="s">
        <v>230</v>
      </c>
      <c r="J190" s="239" t="s">
        <v>230</v>
      </c>
      <c r="K190" s="175"/>
      <c r="L190" s="202"/>
      <c r="M190" s="175"/>
      <c r="N190" s="175"/>
      <c r="O190" s="174"/>
    </row>
    <row r="191" spans="1:15" s="243" customFormat="1" ht="18" x14ac:dyDescent="0.25">
      <c r="A191" s="299"/>
      <c r="B191" s="232"/>
      <c r="C191" s="242"/>
      <c r="D191" s="242"/>
      <c r="E191" s="242"/>
      <c r="F191" s="242"/>
      <c r="G191" s="242"/>
      <c r="H191" s="242"/>
      <c r="I191" s="242"/>
      <c r="J191" s="242"/>
      <c r="K191" s="299"/>
      <c r="L191" s="406"/>
      <c r="M191" s="299"/>
      <c r="N191" s="299"/>
      <c r="O191" s="291"/>
    </row>
    <row r="192" spans="1:15" ht="18" x14ac:dyDescent="0.2">
      <c r="B192" s="686" t="s">
        <v>297</v>
      </c>
      <c r="C192" s="686"/>
      <c r="D192" s="686"/>
      <c r="E192" s="686"/>
      <c r="F192" s="686"/>
      <c r="H192" s="165"/>
      <c r="I192" s="165"/>
      <c r="J192" s="165"/>
      <c r="K192" s="258"/>
      <c r="L192" s="258"/>
      <c r="M192" s="258"/>
      <c r="N192" s="258"/>
    </row>
    <row r="193" spans="2:14" ht="18.75" thickBot="1" x14ac:dyDescent="0.3">
      <c r="B193" s="320" t="s">
        <v>298</v>
      </c>
      <c r="C193" s="320"/>
      <c r="D193" s="320"/>
      <c r="E193" s="320"/>
      <c r="F193" s="320"/>
      <c r="G193" s="165"/>
      <c r="H193" s="298"/>
      <c r="I193" s="550" t="s">
        <v>334</v>
      </c>
      <c r="J193" s="557"/>
      <c r="K193" s="557"/>
      <c r="L193" s="258"/>
      <c r="M193" s="258"/>
      <c r="N193" s="258"/>
    </row>
    <row r="194" spans="2:14" ht="45.75" thickBot="1" x14ac:dyDescent="0.3">
      <c r="B194" s="546" t="s">
        <v>105</v>
      </c>
      <c r="C194" s="548" t="s">
        <v>255</v>
      </c>
      <c r="D194" s="317" t="s">
        <v>247</v>
      </c>
      <c r="E194" s="684" t="s">
        <v>248</v>
      </c>
      <c r="F194" s="685"/>
      <c r="G194" s="367" t="s">
        <v>249</v>
      </c>
      <c r="H194" s="368"/>
      <c r="I194" s="369"/>
      <c r="J194" s="316" t="s">
        <v>250</v>
      </c>
      <c r="K194" s="316" t="s">
        <v>251</v>
      </c>
    </row>
    <row r="195" spans="2:14" ht="30.75" thickBot="1" x14ac:dyDescent="0.3">
      <c r="B195" s="547"/>
      <c r="C195" s="549"/>
      <c r="D195" s="321" t="s">
        <v>252</v>
      </c>
      <c r="E195" s="321" t="s">
        <v>252</v>
      </c>
      <c r="F195" s="322" t="s">
        <v>253</v>
      </c>
      <c r="G195" s="331" t="s">
        <v>252</v>
      </c>
      <c r="H195" s="331" t="s">
        <v>253</v>
      </c>
      <c r="I195" s="331" t="s">
        <v>254</v>
      </c>
      <c r="J195" s="332" t="s">
        <v>252</v>
      </c>
      <c r="K195" s="333" t="s">
        <v>252</v>
      </c>
    </row>
    <row r="196" spans="2:14" ht="15" thickBot="1" x14ac:dyDescent="0.25">
      <c r="B196" s="318" t="s">
        <v>230</v>
      </c>
      <c r="C196" s="319">
        <v>90</v>
      </c>
      <c r="D196" s="319">
        <v>90</v>
      </c>
      <c r="E196" s="319">
        <v>105</v>
      </c>
      <c r="F196" s="330">
        <v>302</v>
      </c>
      <c r="G196" s="334">
        <v>65</v>
      </c>
      <c r="H196" s="335">
        <v>281</v>
      </c>
      <c r="I196" s="336">
        <v>0.1</v>
      </c>
      <c r="J196" s="335">
        <v>26</v>
      </c>
      <c r="K196" s="337">
        <v>14</v>
      </c>
      <c r="L196" s="258"/>
      <c r="M196" s="258"/>
      <c r="N196" s="258"/>
    </row>
    <row r="197" spans="2:14" s="299" customFormat="1" ht="15" x14ac:dyDescent="0.2">
      <c r="B197" s="523" t="s">
        <v>460</v>
      </c>
      <c r="C197" s="523"/>
      <c r="D197" s="523"/>
      <c r="E197" s="523"/>
      <c r="F197" s="523"/>
      <c r="G197" s="523"/>
      <c r="H197" s="523"/>
      <c r="I197" s="523"/>
      <c r="J197" s="523"/>
      <c r="K197" s="523"/>
    </row>
    <row r="198" spans="2:14" x14ac:dyDescent="0.2">
      <c r="B198" s="346"/>
      <c r="C198" s="346"/>
      <c r="D198" s="346"/>
      <c r="E198" s="346"/>
      <c r="F198" s="346"/>
      <c r="G198" s="346"/>
      <c r="H198" s="346"/>
      <c r="I198" s="347"/>
      <c r="J198" s="346"/>
      <c r="K198" s="346"/>
      <c r="L198" s="299"/>
      <c r="M198" s="299"/>
      <c r="N198" s="299"/>
    </row>
    <row r="199" spans="2:14" ht="15.75" thickBot="1" x14ac:dyDescent="0.3">
      <c r="B199" s="298" t="s">
        <v>333</v>
      </c>
      <c r="C199" s="298"/>
      <c r="D199" s="298"/>
      <c r="E199" s="298"/>
      <c r="F199" s="298"/>
      <c r="H199" s="298"/>
      <c r="I199" s="550"/>
      <c r="J199" s="550"/>
      <c r="K199" s="550"/>
      <c r="L199" s="257"/>
      <c r="M199" s="257"/>
      <c r="N199" s="257"/>
    </row>
    <row r="200" spans="2:14" ht="15.75" thickBot="1" x14ac:dyDescent="0.3">
      <c r="B200" s="551" t="s">
        <v>274</v>
      </c>
      <c r="C200" s="211" t="s">
        <v>255</v>
      </c>
      <c r="D200" s="553" t="s">
        <v>257</v>
      </c>
      <c r="E200" s="554"/>
      <c r="F200" s="554"/>
      <c r="G200" s="555"/>
      <c r="H200" s="556" t="s">
        <v>79</v>
      </c>
    </row>
    <row r="201" spans="2:14" ht="15.75" thickBot="1" x14ac:dyDescent="0.3">
      <c r="B201" s="552"/>
      <c r="C201" s="210" t="s">
        <v>256</v>
      </c>
      <c r="D201" s="210" t="s">
        <v>258</v>
      </c>
      <c r="E201" s="210" t="s">
        <v>259</v>
      </c>
      <c r="F201" s="210" t="s">
        <v>260</v>
      </c>
      <c r="G201" s="210" t="s">
        <v>261</v>
      </c>
      <c r="H201" s="552"/>
    </row>
    <row r="202" spans="2:14" ht="30.75" thickBot="1" x14ac:dyDescent="0.25">
      <c r="B202" s="164" t="s">
        <v>262</v>
      </c>
      <c r="C202" s="260">
        <v>300</v>
      </c>
      <c r="D202" s="260">
        <v>210</v>
      </c>
      <c r="E202" s="260">
        <v>151</v>
      </c>
      <c r="F202" s="260">
        <v>26</v>
      </c>
      <c r="G202" s="260">
        <f>D202-E202-F202</f>
        <v>33</v>
      </c>
      <c r="H202" s="212">
        <f>E202/C202*100</f>
        <v>50.333333333333329</v>
      </c>
    </row>
    <row r="203" spans="2:14" ht="30.75" thickBot="1" x14ac:dyDescent="0.25">
      <c r="B203" s="164" t="s">
        <v>263</v>
      </c>
      <c r="C203" s="260">
        <v>10</v>
      </c>
      <c r="D203" s="260">
        <v>0</v>
      </c>
      <c r="E203" s="260">
        <v>0</v>
      </c>
      <c r="F203" s="260">
        <v>0</v>
      </c>
      <c r="G203" s="260">
        <v>0</v>
      </c>
      <c r="H203" s="212">
        <v>0</v>
      </c>
    </row>
    <row r="204" spans="2:14" ht="30.75" thickBot="1" x14ac:dyDescent="0.25">
      <c r="B204" s="164" t="s">
        <v>264</v>
      </c>
      <c r="C204" s="260">
        <v>150</v>
      </c>
      <c r="D204" s="260">
        <v>98</v>
      </c>
      <c r="E204" s="260">
        <v>82</v>
      </c>
      <c r="F204" s="260">
        <v>0</v>
      </c>
      <c r="G204" s="260">
        <f>D204-E204-F204</f>
        <v>16</v>
      </c>
      <c r="H204" s="212">
        <f>E204/C204*100</f>
        <v>54.666666666666664</v>
      </c>
    </row>
    <row r="205" spans="2:14" ht="15.75" thickBot="1" x14ac:dyDescent="0.25">
      <c r="B205" s="164" t="s">
        <v>265</v>
      </c>
      <c r="C205" s="260">
        <f>SUM(C202:C204)</f>
        <v>460</v>
      </c>
      <c r="D205" s="260">
        <f>SUM(D202:D204)</f>
        <v>308</v>
      </c>
      <c r="E205" s="260">
        <f>SUM(E202:E204)</f>
        <v>233</v>
      </c>
      <c r="F205" s="260">
        <f>SUM(F202:F204)</f>
        <v>26</v>
      </c>
      <c r="G205" s="260">
        <f>SUM(G202:G204)</f>
        <v>49</v>
      </c>
      <c r="H205" s="212">
        <f>E205/C205*100</f>
        <v>50.652173913043477</v>
      </c>
    </row>
    <row r="206" spans="2:14" ht="15" x14ac:dyDescent="0.2">
      <c r="B206" s="300"/>
      <c r="C206" s="300"/>
      <c r="D206" s="300"/>
      <c r="E206" s="300"/>
      <c r="F206" s="300"/>
      <c r="G206" s="300"/>
      <c r="H206" s="300"/>
      <c r="J206" s="357"/>
      <c r="K206" s="357"/>
    </row>
    <row r="207" spans="2:14" ht="18.75" thickBot="1" x14ac:dyDescent="0.25">
      <c r="B207" s="294" t="s">
        <v>332</v>
      </c>
      <c r="C207" s="294"/>
      <c r="D207" s="294"/>
      <c r="E207" s="294"/>
      <c r="F207" s="294"/>
      <c r="G207" s="294"/>
      <c r="H207" s="294"/>
      <c r="I207" s="294"/>
      <c r="J207" s="357"/>
      <c r="K207" s="357"/>
      <c r="L207" s="282"/>
      <c r="M207" s="282"/>
      <c r="N207" s="282"/>
    </row>
    <row r="208" spans="2:14" ht="15.75" thickBot="1" x14ac:dyDescent="0.3">
      <c r="B208" s="576" t="s">
        <v>267</v>
      </c>
      <c r="C208" s="576" t="s">
        <v>255</v>
      </c>
      <c r="D208" s="524" t="s">
        <v>257</v>
      </c>
      <c r="E208" s="525"/>
      <c r="F208" s="525"/>
      <c r="G208" s="526"/>
      <c r="H208" s="576" t="s">
        <v>79</v>
      </c>
      <c r="J208" s="357"/>
      <c r="K208" s="357"/>
    </row>
    <row r="209" spans="1:15" ht="15.75" thickBot="1" x14ac:dyDescent="0.3">
      <c r="B209" s="552"/>
      <c r="C209" s="552"/>
      <c r="D209" s="210" t="s">
        <v>258</v>
      </c>
      <c r="E209" s="210" t="s">
        <v>259</v>
      </c>
      <c r="F209" s="210" t="s">
        <v>260</v>
      </c>
      <c r="G209" s="210" t="s">
        <v>261</v>
      </c>
      <c r="H209" s="552"/>
      <c r="J209" s="357"/>
      <c r="K209" s="357"/>
    </row>
    <row r="210" spans="1:15" ht="15.75" thickBot="1" x14ac:dyDescent="0.25">
      <c r="B210" s="164" t="s">
        <v>268</v>
      </c>
      <c r="C210" s="166">
        <v>1500</v>
      </c>
      <c r="D210" s="166">
        <v>1200</v>
      </c>
      <c r="E210" s="166">
        <v>946</v>
      </c>
      <c r="F210" s="166">
        <v>128</v>
      </c>
      <c r="G210" s="166">
        <f>D210-E210-F210</f>
        <v>126</v>
      </c>
      <c r="H210" s="167">
        <f>E210/C210</f>
        <v>0.63066666666666671</v>
      </c>
      <c r="J210" s="357"/>
      <c r="K210" s="357"/>
    </row>
    <row r="211" spans="1:15" ht="15.75" thickBot="1" x14ac:dyDescent="0.25">
      <c r="B211" s="164" t="s">
        <v>191</v>
      </c>
      <c r="C211" s="166">
        <v>227</v>
      </c>
      <c r="D211" s="166">
        <v>120</v>
      </c>
      <c r="E211" s="166">
        <v>43</v>
      </c>
      <c r="F211" s="166">
        <v>0</v>
      </c>
      <c r="G211" s="166">
        <f>D211-E211-F211</f>
        <v>77</v>
      </c>
      <c r="H211" s="167">
        <f>E211/C211</f>
        <v>0.1894273127753304</v>
      </c>
      <c r="J211" s="357"/>
      <c r="K211" s="357"/>
      <c r="L211" s="265"/>
      <c r="M211" s="265"/>
    </row>
    <row r="212" spans="1:15" ht="15.75" thickBot="1" x14ac:dyDescent="0.25">
      <c r="B212" s="164" t="s">
        <v>269</v>
      </c>
      <c r="C212" s="166">
        <v>168</v>
      </c>
      <c r="D212" s="166">
        <v>135</v>
      </c>
      <c r="E212" s="166">
        <v>20</v>
      </c>
      <c r="F212" s="166">
        <v>22</v>
      </c>
      <c r="G212" s="166">
        <f>D212-E212-F212</f>
        <v>93</v>
      </c>
      <c r="H212" s="167">
        <f>E212/C212</f>
        <v>0.11904761904761904</v>
      </c>
      <c r="J212" s="357"/>
      <c r="K212" s="357"/>
    </row>
    <row r="213" spans="1:15" ht="15.75" thickBot="1" x14ac:dyDescent="0.25">
      <c r="B213" s="164" t="s">
        <v>193</v>
      </c>
      <c r="C213" s="166">
        <v>100</v>
      </c>
      <c r="D213" s="166">
        <v>10</v>
      </c>
      <c r="E213" s="166">
        <v>5</v>
      </c>
      <c r="F213" s="166">
        <v>0</v>
      </c>
      <c r="G213" s="166">
        <f>D213-E213-F213</f>
        <v>5</v>
      </c>
      <c r="H213" s="167">
        <f>E213/C213</f>
        <v>0.05</v>
      </c>
      <c r="J213" s="357"/>
      <c r="K213" s="357"/>
    </row>
    <row r="214" spans="1:15" ht="16.5" thickBot="1" x14ac:dyDescent="0.25">
      <c r="B214" s="164" t="s">
        <v>194</v>
      </c>
      <c r="C214" s="213">
        <v>3</v>
      </c>
      <c r="D214" s="213" t="s">
        <v>230</v>
      </c>
      <c r="E214" s="213" t="s">
        <v>230</v>
      </c>
      <c r="F214" s="213" t="s">
        <v>230</v>
      </c>
      <c r="G214" s="213" t="s">
        <v>230</v>
      </c>
      <c r="H214" s="213" t="s">
        <v>230</v>
      </c>
      <c r="J214" s="357"/>
      <c r="K214" s="357"/>
    </row>
    <row r="215" spans="1:15" ht="15.75" thickBot="1" x14ac:dyDescent="0.25">
      <c r="B215" s="326" t="s">
        <v>270</v>
      </c>
      <c r="C215" s="327">
        <v>180</v>
      </c>
      <c r="D215" s="327">
        <v>150</v>
      </c>
      <c r="E215" s="327">
        <v>35</v>
      </c>
      <c r="F215" s="327">
        <v>55</v>
      </c>
      <c r="G215" s="166">
        <f>D215-E215-F215</f>
        <v>60</v>
      </c>
      <c r="H215" s="328">
        <f>E215/C215</f>
        <v>0.19444444444444445</v>
      </c>
      <c r="J215" s="357"/>
      <c r="K215" s="357"/>
    </row>
    <row r="216" spans="1:15" ht="15.75" thickBot="1" x14ac:dyDescent="0.25">
      <c r="B216" s="577" t="s">
        <v>271</v>
      </c>
      <c r="C216" s="578"/>
      <c r="D216" s="578"/>
      <c r="E216" s="329"/>
      <c r="F216" s="370"/>
      <c r="G216" s="370"/>
      <c r="H216" s="371"/>
      <c r="J216" s="357"/>
      <c r="K216" s="357"/>
    </row>
    <row r="217" spans="1:15" ht="15" x14ac:dyDescent="0.2">
      <c r="B217" s="214"/>
      <c r="C217" s="214"/>
      <c r="D217" s="214"/>
      <c r="E217" s="214"/>
      <c r="F217" s="214"/>
      <c r="G217" s="214"/>
      <c r="H217" s="214"/>
      <c r="J217" s="357"/>
      <c r="K217" s="357"/>
    </row>
    <row r="218" spans="1:15" ht="16.5" x14ac:dyDescent="0.25">
      <c r="A218" s="174"/>
      <c r="B218" s="290" t="s">
        <v>330</v>
      </c>
      <c r="C218" s="290"/>
      <c r="D218" s="290"/>
      <c r="E218" s="290"/>
      <c r="F218" s="290"/>
      <c r="G218" s="290"/>
      <c r="H218" s="290"/>
      <c r="I218" s="290"/>
      <c r="J218" s="290"/>
      <c r="K218" s="174"/>
      <c r="L218" s="174"/>
      <c r="M218" s="174"/>
      <c r="N218" s="174"/>
    </row>
    <row r="219" spans="1:15" s="174" customFormat="1" ht="18.75" customHeight="1" thickBot="1" x14ac:dyDescent="0.3">
      <c r="B219" s="290" t="s">
        <v>331</v>
      </c>
      <c r="C219" s="290"/>
      <c r="D219" s="290"/>
      <c r="E219" s="290"/>
      <c r="F219" s="290"/>
      <c r="G219" s="290"/>
      <c r="H219" s="290"/>
      <c r="I219" s="290"/>
      <c r="J219" s="290"/>
      <c r="O219" s="175"/>
    </row>
    <row r="220" spans="1:15" ht="18.75" thickBot="1" x14ac:dyDescent="0.3">
      <c r="B220" s="226" t="s">
        <v>198</v>
      </c>
      <c r="C220" s="542" t="s">
        <v>199</v>
      </c>
      <c r="D220" s="713"/>
      <c r="E220" s="713"/>
      <c r="F220" s="713"/>
      <c r="G220" s="713"/>
      <c r="H220" s="543"/>
      <c r="O220" s="174"/>
    </row>
    <row r="221" spans="1:15" ht="18.75" thickBot="1" x14ac:dyDescent="0.3">
      <c r="B221" s="227" t="s">
        <v>77</v>
      </c>
      <c r="C221" s="228" t="s">
        <v>200</v>
      </c>
      <c r="D221" s="228" t="s">
        <v>201</v>
      </c>
      <c r="E221" s="228" t="s">
        <v>194</v>
      </c>
      <c r="F221" s="228" t="s">
        <v>192</v>
      </c>
      <c r="G221" s="228" t="s">
        <v>193</v>
      </c>
      <c r="H221" s="228" t="s">
        <v>191</v>
      </c>
    </row>
    <row r="222" spans="1:15" ht="18.75" thickBot="1" x14ac:dyDescent="0.25">
      <c r="B222" s="229"/>
      <c r="C222" s="542" t="s">
        <v>453</v>
      </c>
      <c r="D222" s="713"/>
      <c r="E222" s="713"/>
      <c r="F222" s="713"/>
      <c r="G222" s="713"/>
      <c r="H222" s="543"/>
    </row>
    <row r="223" spans="1:15" ht="17.25" thickBot="1" x14ac:dyDescent="0.3">
      <c r="A223" s="174"/>
      <c r="B223" s="290" t="s">
        <v>300</v>
      </c>
      <c r="C223" s="290"/>
      <c r="D223" s="290"/>
      <c r="E223" s="290"/>
      <c r="F223" s="290"/>
      <c r="G223" s="290"/>
      <c r="H223" s="290"/>
      <c r="I223" s="290"/>
      <c r="J223" s="290"/>
      <c r="K223" s="174"/>
      <c r="L223" s="174"/>
      <c r="M223" s="174"/>
      <c r="N223" s="174"/>
    </row>
    <row r="224" spans="1:15" s="174" customFormat="1" ht="18.75" customHeight="1" thickBot="1" x14ac:dyDescent="0.3">
      <c r="A224" s="175"/>
      <c r="B224" s="175"/>
      <c r="C224" s="226" t="s">
        <v>198</v>
      </c>
      <c r="D224" s="230" t="s">
        <v>199</v>
      </c>
      <c r="E224" s="230"/>
      <c r="F224" s="175"/>
      <c r="G224" s="175"/>
      <c r="H224" s="175"/>
      <c r="I224" s="202"/>
      <c r="J224" s="175"/>
      <c r="K224" s="175"/>
      <c r="L224" s="175"/>
      <c r="M224" s="175"/>
      <c r="N224" s="175"/>
      <c r="O224" s="175"/>
    </row>
    <row r="225" spans="1:17" s="174" customFormat="1" ht="18.75" customHeight="1" thickBot="1" x14ac:dyDescent="0.3">
      <c r="A225" s="175"/>
      <c r="B225" s="175"/>
      <c r="C225" s="227" t="s">
        <v>77</v>
      </c>
      <c r="D225" s="231" t="s">
        <v>202</v>
      </c>
      <c r="E225" s="231" t="s">
        <v>188</v>
      </c>
      <c r="F225" s="175"/>
      <c r="G225" s="175"/>
      <c r="H225" s="175"/>
      <c r="I225" s="175"/>
      <c r="J225" s="175"/>
      <c r="K225" s="175"/>
      <c r="L225" s="175"/>
      <c r="M225" s="175"/>
      <c r="N225" s="175"/>
    </row>
    <row r="226" spans="1:17" s="174" customFormat="1" ht="18.75" customHeight="1" thickBot="1" x14ac:dyDescent="0.3">
      <c r="A226" s="175"/>
      <c r="B226" s="175"/>
      <c r="C226" s="229"/>
      <c r="D226" s="542" t="s">
        <v>301</v>
      </c>
      <c r="E226" s="543"/>
      <c r="F226" s="175"/>
      <c r="G226" s="175"/>
      <c r="H226" s="175"/>
      <c r="I226" s="175"/>
      <c r="J226" s="175"/>
      <c r="K226" s="175"/>
      <c r="L226" s="175"/>
      <c r="M226" s="175"/>
      <c r="N226" s="175"/>
    </row>
    <row r="227" spans="1:17" s="299" customFormat="1" ht="15" x14ac:dyDescent="0.2">
      <c r="B227" s="214"/>
      <c r="C227" s="214"/>
      <c r="D227" s="214"/>
      <c r="E227" s="214"/>
      <c r="F227" s="214"/>
      <c r="G227" s="214"/>
      <c r="H227" s="214"/>
      <c r="J227" s="357"/>
      <c r="K227" s="357"/>
    </row>
    <row r="228" spans="1:17" s="299" customFormat="1" ht="24" thickBot="1" x14ac:dyDescent="0.25">
      <c r="B228" s="673" t="s">
        <v>461</v>
      </c>
      <c r="C228" s="673"/>
      <c r="D228" s="673"/>
      <c r="E228" s="673"/>
      <c r="F228" s="673"/>
      <c r="G228" s="673"/>
      <c r="H228" s="673"/>
      <c r="J228" s="357"/>
      <c r="K228" s="357"/>
    </row>
    <row r="229" spans="1:17" s="299" customFormat="1" ht="46.5" customHeight="1" x14ac:dyDescent="0.2">
      <c r="B229" s="451" t="s">
        <v>462</v>
      </c>
      <c r="C229" s="364" t="s">
        <v>463</v>
      </c>
      <c r="D229" s="364" t="s">
        <v>464</v>
      </c>
      <c r="E229" s="452" t="s">
        <v>465</v>
      </c>
      <c r="F229" s="214"/>
      <c r="G229" s="214"/>
      <c r="H229" s="214"/>
      <c r="J229" s="357"/>
      <c r="K229" s="357"/>
    </row>
    <row r="230" spans="1:17" s="299" customFormat="1" ht="15" x14ac:dyDescent="0.2">
      <c r="B230" s="365">
        <v>3695</v>
      </c>
      <c r="C230" s="366">
        <v>2</v>
      </c>
      <c r="D230" s="366">
        <v>5</v>
      </c>
      <c r="E230" s="453">
        <v>0</v>
      </c>
      <c r="F230" s="214"/>
      <c r="G230" s="214"/>
      <c r="H230" s="214"/>
      <c r="J230" s="357"/>
      <c r="K230" s="357"/>
    </row>
    <row r="231" spans="1:17" s="299" customFormat="1" ht="15.75" thickBot="1" x14ac:dyDescent="0.25">
      <c r="B231" s="454"/>
      <c r="C231" s="455"/>
      <c r="D231" s="455" t="s">
        <v>466</v>
      </c>
      <c r="E231" s="456"/>
      <c r="F231" s="214"/>
      <c r="G231" s="214"/>
      <c r="H231" s="214"/>
      <c r="J231" s="357"/>
      <c r="K231" s="357"/>
    </row>
    <row r="232" spans="1:17" s="299" customFormat="1" ht="15" x14ac:dyDescent="0.2">
      <c r="B232" s="214"/>
      <c r="C232" s="214"/>
      <c r="D232" s="214"/>
      <c r="E232" s="214"/>
      <c r="F232" s="214"/>
      <c r="G232" s="214"/>
      <c r="H232" s="214"/>
      <c r="J232" s="357"/>
      <c r="K232" s="357"/>
    </row>
    <row r="233" spans="1:17" s="248" customFormat="1" ht="18.75" thickBot="1" x14ac:dyDescent="0.3">
      <c r="A233" s="249"/>
      <c r="B233" s="294" t="s">
        <v>325</v>
      </c>
      <c r="C233" s="294"/>
      <c r="D233" s="294"/>
      <c r="E233" s="294"/>
      <c r="F233" s="294"/>
      <c r="G233" s="294"/>
      <c r="H233" s="294"/>
      <c r="I233" s="294"/>
      <c r="J233" s="294"/>
      <c r="K233" s="249"/>
      <c r="L233" s="249"/>
      <c r="M233" s="249"/>
      <c r="N233" s="249"/>
    </row>
    <row r="234" spans="1:17" s="299" customFormat="1" ht="17.25" thickBot="1" x14ac:dyDescent="0.3">
      <c r="A234" s="291"/>
      <c r="B234" s="662" t="s">
        <v>407</v>
      </c>
      <c r="C234" s="663"/>
      <c r="D234" s="664"/>
      <c r="E234" s="662" t="s">
        <v>408</v>
      </c>
      <c r="F234" s="663"/>
      <c r="G234" s="664"/>
      <c r="H234" s="662" t="s">
        <v>409</v>
      </c>
      <c r="I234" s="663"/>
      <c r="J234" s="664"/>
      <c r="K234" s="291"/>
      <c r="L234" s="291"/>
      <c r="M234" s="291"/>
      <c r="N234" s="291"/>
    </row>
    <row r="235" spans="1:17" s="299" customFormat="1" ht="29.25" thickBot="1" x14ac:dyDescent="0.3">
      <c r="A235" s="291"/>
      <c r="B235" s="381" t="s">
        <v>410</v>
      </c>
      <c r="C235" s="382" t="s">
        <v>411</v>
      </c>
      <c r="D235" s="382" t="s">
        <v>412</v>
      </c>
      <c r="E235" s="382" t="s">
        <v>410</v>
      </c>
      <c r="F235" s="382" t="s">
        <v>411</v>
      </c>
      <c r="G235" s="382" t="s">
        <v>412</v>
      </c>
      <c r="H235" s="382" t="s">
        <v>410</v>
      </c>
      <c r="I235" s="382" t="s">
        <v>411</v>
      </c>
      <c r="J235" s="382" t="s">
        <v>412</v>
      </c>
      <c r="K235" s="291"/>
      <c r="L235" s="291"/>
      <c r="M235" s="291"/>
      <c r="N235" s="291"/>
    </row>
    <row r="236" spans="1:17" s="299" customFormat="1" ht="17.25" thickBot="1" x14ac:dyDescent="0.3">
      <c r="A236" s="291"/>
      <c r="B236" s="417"/>
      <c r="C236" s="418"/>
      <c r="D236" s="418"/>
      <c r="E236" s="418"/>
      <c r="F236" s="418"/>
      <c r="G236" s="418"/>
      <c r="H236" s="418"/>
      <c r="I236" s="418"/>
      <c r="J236" s="418"/>
      <c r="K236" s="291"/>
      <c r="L236" s="291"/>
      <c r="M236" s="291"/>
      <c r="N236" s="291"/>
    </row>
    <row r="237" spans="1:17" s="299" customFormat="1" ht="18" x14ac:dyDescent="0.25">
      <c r="A237" s="291"/>
      <c r="B237" s="372"/>
      <c r="C237" s="372"/>
      <c r="D237" s="372"/>
      <c r="E237" s="372"/>
      <c r="F237" s="372"/>
      <c r="G237" s="372"/>
      <c r="H237" s="372"/>
      <c r="I237" s="372"/>
      <c r="J237" s="372"/>
      <c r="K237" s="291"/>
      <c r="L237" s="291"/>
      <c r="M237" s="291"/>
      <c r="N237" s="291"/>
    </row>
    <row r="238" spans="1:17" s="248" customFormat="1" ht="18.75" thickBot="1" x14ac:dyDescent="0.3">
      <c r="B238" s="295" t="s">
        <v>481</v>
      </c>
      <c r="C238" s="295"/>
      <c r="D238" s="295"/>
      <c r="E238" s="295"/>
      <c r="F238" s="295"/>
      <c r="G238" s="295"/>
      <c r="H238" s="295"/>
      <c r="I238" s="266"/>
      <c r="J238" s="267"/>
    </row>
    <row r="239" spans="1:17" s="248" customFormat="1" ht="15.75" thickBot="1" x14ac:dyDescent="0.3">
      <c r="B239" s="623" t="s">
        <v>328</v>
      </c>
      <c r="C239" s="623"/>
      <c r="D239" s="623"/>
      <c r="E239" s="681" t="s">
        <v>327</v>
      </c>
      <c r="F239" s="682"/>
      <c r="G239" s="683"/>
      <c r="H239" s="267"/>
      <c r="I239" s="668"/>
      <c r="J239" s="669"/>
      <c r="K239" s="669"/>
      <c r="L239" s="668"/>
      <c r="M239" s="668"/>
      <c r="N239" s="668"/>
      <c r="O239" s="668"/>
      <c r="P239" s="669"/>
      <c r="Q239" s="669"/>
    </row>
    <row r="240" spans="1:17" s="248" customFormat="1" ht="34.5" customHeight="1" thickBot="1" x14ac:dyDescent="0.3">
      <c r="B240" s="268" t="s">
        <v>212</v>
      </c>
      <c r="C240" s="269" t="s">
        <v>213</v>
      </c>
      <c r="D240" s="269" t="s">
        <v>214</v>
      </c>
      <c r="E240" s="269" t="s">
        <v>212</v>
      </c>
      <c r="F240" s="269" t="s">
        <v>213</v>
      </c>
      <c r="G240" s="269" t="s">
        <v>214</v>
      </c>
      <c r="H240" s="267"/>
      <c r="I240" s="668"/>
      <c r="J240" s="668"/>
      <c r="K240" s="668"/>
      <c r="L240" s="409"/>
      <c r="M240" s="409"/>
      <c r="N240" s="409"/>
      <c r="O240" s="409"/>
      <c r="P240" s="409"/>
      <c r="Q240" s="409"/>
    </row>
    <row r="241" spans="1:17" s="248" customFormat="1" ht="30" customHeight="1" thickBot="1" x14ac:dyDescent="0.3">
      <c r="B241" s="270">
        <v>594</v>
      </c>
      <c r="C241" s="271">
        <v>1941</v>
      </c>
      <c r="D241" s="271">
        <v>61</v>
      </c>
      <c r="E241" s="271">
        <v>8163</v>
      </c>
      <c r="F241" s="271">
        <v>79312</v>
      </c>
      <c r="G241" s="271">
        <v>933</v>
      </c>
      <c r="H241" s="267"/>
      <c r="I241" s="410"/>
      <c r="J241" s="410"/>
      <c r="K241" s="410"/>
      <c r="L241" s="411"/>
      <c r="M241" s="411"/>
      <c r="N241" s="411"/>
      <c r="O241" s="411"/>
      <c r="P241" s="411"/>
      <c r="Q241" s="411"/>
    </row>
    <row r="242" spans="1:17" s="248" customFormat="1" ht="15.75" x14ac:dyDescent="0.25">
      <c r="B242" s="272"/>
      <c r="C242" s="272"/>
      <c r="D242" s="272"/>
      <c r="E242" s="272"/>
      <c r="F242" s="272"/>
      <c r="G242" s="272"/>
      <c r="H242" s="267"/>
      <c r="I242" s="410"/>
      <c r="J242" s="410"/>
      <c r="K242" s="410"/>
      <c r="L242" s="411"/>
      <c r="M242" s="411"/>
      <c r="N242" s="411"/>
      <c r="O242" s="411"/>
      <c r="P242" s="411"/>
      <c r="Q242" s="411"/>
    </row>
    <row r="243" spans="1:17" s="248" customFormat="1" ht="18.75" thickBot="1" x14ac:dyDescent="0.3">
      <c r="B243" s="273" t="s">
        <v>482</v>
      </c>
      <c r="C243" s="273"/>
      <c r="D243" s="273"/>
      <c r="E243" s="273"/>
      <c r="F243" s="273"/>
      <c r="G243" s="273"/>
      <c r="H243" s="273"/>
      <c r="I243" s="410"/>
      <c r="J243" s="410"/>
      <c r="K243" s="410"/>
      <c r="L243" s="411"/>
      <c r="M243" s="411"/>
      <c r="N243" s="411"/>
      <c r="O243" s="411"/>
      <c r="P243" s="411"/>
      <c r="Q243" s="411"/>
    </row>
    <row r="244" spans="1:17" s="248" customFormat="1" ht="15.75" thickBot="1" x14ac:dyDescent="0.3">
      <c r="B244" s="623" t="s">
        <v>329</v>
      </c>
      <c r="C244" s="623"/>
      <c r="D244" s="623"/>
      <c r="E244" s="681" t="s">
        <v>344</v>
      </c>
      <c r="F244" s="682"/>
      <c r="G244" s="683"/>
      <c r="H244" s="267"/>
      <c r="I244" s="410"/>
      <c r="J244" s="411"/>
      <c r="K244" s="411"/>
      <c r="L244" s="411"/>
      <c r="M244" s="411"/>
      <c r="N244" s="411"/>
      <c r="O244" s="411"/>
      <c r="P244" s="411"/>
      <c r="Q244" s="411"/>
    </row>
    <row r="245" spans="1:17" s="248" customFormat="1" ht="29.25" thickBot="1" x14ac:dyDescent="0.25">
      <c r="B245" s="274" t="s">
        <v>215</v>
      </c>
      <c r="C245" s="623" t="s">
        <v>216</v>
      </c>
      <c r="D245" s="626" t="s">
        <v>217</v>
      </c>
      <c r="E245" s="275" t="s">
        <v>215</v>
      </c>
      <c r="F245" s="623" t="s">
        <v>216</v>
      </c>
      <c r="G245" s="623" t="s">
        <v>217</v>
      </c>
      <c r="H245" s="267"/>
      <c r="I245" s="624"/>
      <c r="J245" s="267"/>
    </row>
    <row r="246" spans="1:17" s="248" customFormat="1" ht="33.75" customHeight="1" thickBot="1" x14ac:dyDescent="0.25">
      <c r="B246" s="268" t="s">
        <v>218</v>
      </c>
      <c r="C246" s="623"/>
      <c r="D246" s="626"/>
      <c r="E246" s="269" t="s">
        <v>218</v>
      </c>
      <c r="F246" s="623"/>
      <c r="G246" s="623"/>
      <c r="H246" s="267"/>
      <c r="I246" s="624"/>
      <c r="J246" s="267"/>
    </row>
    <row r="247" spans="1:17" s="248" customFormat="1" ht="34.5" customHeight="1" thickBot="1" x14ac:dyDescent="0.25">
      <c r="B247" s="270">
        <v>126</v>
      </c>
      <c r="C247" s="271">
        <v>119</v>
      </c>
      <c r="D247" s="271">
        <v>147</v>
      </c>
      <c r="E247" s="271">
        <v>367</v>
      </c>
      <c r="F247" s="271">
        <v>352</v>
      </c>
      <c r="G247" s="271">
        <v>437</v>
      </c>
      <c r="H247" s="267"/>
      <c r="I247" s="267"/>
      <c r="J247" s="267"/>
    </row>
    <row r="248" spans="1:17" s="248" customFormat="1" ht="18" x14ac:dyDescent="0.25">
      <c r="B248" s="276"/>
      <c r="C248" s="267"/>
      <c r="D248" s="267"/>
      <c r="E248" s="267"/>
      <c r="F248" s="267"/>
      <c r="G248" s="267"/>
      <c r="H248" s="267"/>
      <c r="I248" s="267"/>
      <c r="J248" s="267"/>
    </row>
    <row r="249" spans="1:17" s="248" customFormat="1" ht="18.75" thickBot="1" x14ac:dyDescent="0.3">
      <c r="B249" s="419" t="s">
        <v>483</v>
      </c>
      <c r="C249" s="419"/>
      <c r="D249" s="419"/>
      <c r="E249" s="419"/>
      <c r="F249" s="419"/>
      <c r="G249" s="419"/>
      <c r="H249" s="419"/>
      <c r="I249" s="267"/>
      <c r="J249" s="267"/>
    </row>
    <row r="250" spans="1:17" s="248" customFormat="1" x14ac:dyDescent="0.2">
      <c r="B250" s="625" t="s">
        <v>340</v>
      </c>
      <c r="C250" s="519"/>
      <c r="D250" s="519"/>
      <c r="E250" s="519"/>
      <c r="F250" s="519" t="s">
        <v>326</v>
      </c>
      <c r="G250" s="519"/>
      <c r="H250" s="519"/>
      <c r="I250" s="520"/>
      <c r="J250" s="267"/>
    </row>
    <row r="251" spans="1:17" s="248" customFormat="1" x14ac:dyDescent="0.2">
      <c r="B251" s="627" t="s">
        <v>219</v>
      </c>
      <c r="C251" s="622" t="s">
        <v>220</v>
      </c>
      <c r="D251" s="622" t="s">
        <v>221</v>
      </c>
      <c r="E251" s="408" t="s">
        <v>222</v>
      </c>
      <c r="F251" s="622" t="s">
        <v>219</v>
      </c>
      <c r="G251" s="622" t="s">
        <v>220</v>
      </c>
      <c r="H251" s="622" t="s">
        <v>223</v>
      </c>
      <c r="I251" s="629" t="s">
        <v>224</v>
      </c>
      <c r="J251" s="267"/>
    </row>
    <row r="252" spans="1:17" s="248" customFormat="1" ht="33.75" customHeight="1" x14ac:dyDescent="0.2">
      <c r="B252" s="627"/>
      <c r="C252" s="622"/>
      <c r="D252" s="622"/>
      <c r="E252" s="408" t="s">
        <v>225</v>
      </c>
      <c r="F252" s="622"/>
      <c r="G252" s="622"/>
      <c r="H252" s="622"/>
      <c r="I252" s="629"/>
      <c r="J252" s="267"/>
      <c r="K252" s="241"/>
    </row>
    <row r="253" spans="1:17" s="248" customFormat="1" ht="36" customHeight="1" thickBot="1" x14ac:dyDescent="0.25">
      <c r="B253" s="420">
        <v>145</v>
      </c>
      <c r="C253" s="421">
        <v>178</v>
      </c>
      <c r="D253" s="422">
        <v>113</v>
      </c>
      <c r="E253" s="422">
        <v>136</v>
      </c>
      <c r="F253" s="421">
        <v>289</v>
      </c>
      <c r="G253" s="421">
        <v>353</v>
      </c>
      <c r="H253" s="422">
        <v>148</v>
      </c>
      <c r="I253" s="423">
        <v>171</v>
      </c>
      <c r="J253" s="267"/>
    </row>
    <row r="254" spans="1:17" s="299" customFormat="1" ht="15" x14ac:dyDescent="0.2">
      <c r="B254" s="487"/>
      <c r="C254" s="487"/>
      <c r="D254" s="488"/>
      <c r="E254" s="488"/>
      <c r="F254" s="487"/>
      <c r="G254" s="487"/>
      <c r="H254" s="488"/>
      <c r="I254" s="488"/>
      <c r="J254" s="267"/>
    </row>
    <row r="255" spans="1:17" s="248" customFormat="1" ht="18.75" thickBot="1" x14ac:dyDescent="0.3">
      <c r="B255" s="293" t="s">
        <v>484</v>
      </c>
      <c r="C255" s="293"/>
      <c r="D255" s="293"/>
      <c r="E255" s="293"/>
      <c r="F255" s="293"/>
      <c r="G255" s="293"/>
      <c r="H255" s="267"/>
      <c r="I255" s="267"/>
      <c r="J255" s="267"/>
    </row>
    <row r="256" spans="1:17" s="174" customFormat="1" ht="18.75" customHeight="1" thickBot="1" x14ac:dyDescent="0.3">
      <c r="A256" s="248"/>
      <c r="B256" s="623" t="s">
        <v>345</v>
      </c>
      <c r="C256" s="623"/>
      <c r="D256" s="623" t="s">
        <v>226</v>
      </c>
      <c r="E256" s="623"/>
      <c r="F256" s="292" t="s">
        <v>227</v>
      </c>
      <c r="G256" s="292"/>
      <c r="H256" s="267"/>
      <c r="I256" s="267"/>
      <c r="J256" s="267"/>
      <c r="K256" s="248"/>
      <c r="L256" s="248"/>
      <c r="M256" s="248"/>
      <c r="N256" s="248"/>
      <c r="O256" s="248"/>
    </row>
    <row r="257" spans="1:15" ht="17.25" thickBot="1" x14ac:dyDescent="0.3">
      <c r="A257" s="248"/>
      <c r="B257" s="277" t="s">
        <v>228</v>
      </c>
      <c r="C257" s="278" t="s">
        <v>107</v>
      </c>
      <c r="D257" s="278" t="s">
        <v>228</v>
      </c>
      <c r="E257" s="278" t="s">
        <v>107</v>
      </c>
      <c r="F257" s="278" t="s">
        <v>228</v>
      </c>
      <c r="G257" s="278" t="s">
        <v>107</v>
      </c>
      <c r="H257" s="267"/>
      <c r="I257" s="628"/>
      <c r="J257" s="267"/>
      <c r="K257" s="248"/>
      <c r="L257" s="248"/>
      <c r="M257" s="248"/>
      <c r="N257" s="248"/>
      <c r="O257" s="174"/>
    </row>
    <row r="258" spans="1:15" ht="15.75" thickBot="1" x14ac:dyDescent="0.25">
      <c r="A258" s="248"/>
      <c r="B258" s="279">
        <v>957</v>
      </c>
      <c r="C258" s="280">
        <v>702.67</v>
      </c>
      <c r="D258" s="280">
        <v>102</v>
      </c>
      <c r="E258" s="280">
        <v>54.93</v>
      </c>
      <c r="F258" s="283">
        <f>D258/B258*100</f>
        <v>10.658307210031348</v>
      </c>
      <c r="G258" s="283">
        <f>E258/C258*100</f>
        <v>7.817325344756429</v>
      </c>
      <c r="H258" s="267"/>
      <c r="I258" s="628"/>
      <c r="J258" s="267"/>
      <c r="K258" s="248"/>
      <c r="L258" s="248"/>
      <c r="M258" s="248"/>
      <c r="N258" s="248"/>
    </row>
    <row r="259" spans="1:15" s="299" customFormat="1" ht="15" x14ac:dyDescent="0.2">
      <c r="B259" s="383"/>
      <c r="C259" s="383"/>
      <c r="D259" s="383"/>
      <c r="E259" s="383"/>
      <c r="F259" s="384"/>
      <c r="G259" s="384"/>
      <c r="H259" s="267"/>
      <c r="I259" s="373"/>
      <c r="J259" s="267"/>
    </row>
    <row r="260" spans="1:15" s="299" customFormat="1" ht="18.75" thickBot="1" x14ac:dyDescent="0.3">
      <c r="B260" s="170" t="s">
        <v>296</v>
      </c>
      <c r="C260" s="165"/>
      <c r="E260" s="165" t="s">
        <v>376</v>
      </c>
      <c r="F260" s="165"/>
      <c r="G260" s="165" t="s">
        <v>485</v>
      </c>
      <c r="H260" s="267"/>
      <c r="I260" s="373"/>
      <c r="J260" s="267"/>
    </row>
    <row r="261" spans="1:15" s="299" customFormat="1" ht="14.25" customHeight="1" x14ac:dyDescent="0.2">
      <c r="B261" s="635" t="s">
        <v>238</v>
      </c>
      <c r="C261" s="633" t="s">
        <v>239</v>
      </c>
      <c r="D261" s="633" t="s">
        <v>349</v>
      </c>
      <c r="E261" s="633" t="s">
        <v>240</v>
      </c>
      <c r="F261" s="665" t="s">
        <v>413</v>
      </c>
      <c r="G261" s="666"/>
      <c r="H261" s="667"/>
      <c r="I261" s="267"/>
    </row>
    <row r="262" spans="1:15" s="299" customFormat="1" ht="25.5" x14ac:dyDescent="0.2">
      <c r="B262" s="636"/>
      <c r="C262" s="634"/>
      <c r="D262" s="634"/>
      <c r="E262" s="634"/>
      <c r="F262" s="387" t="s">
        <v>228</v>
      </c>
      <c r="G262" s="387" t="s">
        <v>107</v>
      </c>
      <c r="H262" s="425" t="s">
        <v>414</v>
      </c>
      <c r="I262" s="267"/>
    </row>
    <row r="263" spans="1:15" s="299" customFormat="1" ht="15.75" x14ac:dyDescent="0.25">
      <c r="B263" s="205" t="s">
        <v>241</v>
      </c>
      <c r="C263" s="206">
        <v>120674</v>
      </c>
      <c r="D263" s="206">
        <v>38347</v>
      </c>
      <c r="E263" s="385">
        <v>38170</v>
      </c>
      <c r="F263" s="424">
        <v>6932</v>
      </c>
      <c r="G263" s="424"/>
      <c r="H263" s="495">
        <f>F263/C263*100</f>
        <v>5.7444022738949565</v>
      </c>
      <c r="I263" s="267"/>
    </row>
    <row r="264" spans="1:15" s="299" customFormat="1" ht="15.75" x14ac:dyDescent="0.25">
      <c r="B264" s="205" t="s">
        <v>242</v>
      </c>
      <c r="C264" s="206">
        <v>10052</v>
      </c>
      <c r="D264" s="206">
        <v>20095</v>
      </c>
      <c r="E264" s="385">
        <v>19494</v>
      </c>
      <c r="F264" s="424">
        <v>370</v>
      </c>
      <c r="G264" s="424"/>
      <c r="H264" s="495">
        <f t="shared" ref="H264:H266" si="18">F264/C264*100</f>
        <v>3.6808595304417033</v>
      </c>
      <c r="I264" s="267"/>
    </row>
    <row r="265" spans="1:15" s="299" customFormat="1" ht="15.75" x14ac:dyDescent="0.25">
      <c r="B265" s="205" t="s">
        <v>243</v>
      </c>
      <c r="C265" s="206">
        <v>2978</v>
      </c>
      <c r="D265" s="206">
        <v>17721</v>
      </c>
      <c r="E265" s="385">
        <v>17164</v>
      </c>
      <c r="F265" s="424">
        <v>63</v>
      </c>
      <c r="G265" s="424"/>
      <c r="H265" s="495">
        <f t="shared" si="18"/>
        <v>2.1155137676292814</v>
      </c>
      <c r="I265" s="267"/>
    </row>
    <row r="266" spans="1:15" s="299" customFormat="1" ht="16.5" thickBot="1" x14ac:dyDescent="0.3">
      <c r="B266" s="207" t="s">
        <v>233</v>
      </c>
      <c r="C266" s="208">
        <f>SUM(C263:C265)</f>
        <v>133704</v>
      </c>
      <c r="D266" s="208">
        <f t="shared" ref="D266:E266" si="19">SUM(D263:D265)</f>
        <v>76163</v>
      </c>
      <c r="E266" s="386">
        <f t="shared" si="19"/>
        <v>74828</v>
      </c>
      <c r="F266" s="426">
        <f>SUM(F263:F265)</f>
        <v>7365</v>
      </c>
      <c r="G266" s="426"/>
      <c r="H266" s="495">
        <f t="shared" si="18"/>
        <v>5.508436546401005</v>
      </c>
      <c r="I266" s="267"/>
    </row>
    <row r="267" spans="1:15" s="299" customFormat="1" ht="15" x14ac:dyDescent="0.2">
      <c r="B267" s="383"/>
      <c r="C267" s="383"/>
      <c r="D267" s="383"/>
      <c r="E267" s="383"/>
      <c r="F267" s="384"/>
      <c r="G267" s="384"/>
      <c r="H267" s="267"/>
      <c r="I267" s="373"/>
      <c r="J267" s="267"/>
    </row>
    <row r="268" spans="1:15" s="299" customFormat="1" ht="15" x14ac:dyDescent="0.2">
      <c r="B268" s="383"/>
      <c r="C268" s="383"/>
      <c r="D268" s="383"/>
      <c r="E268" s="383"/>
      <c r="F268" s="384"/>
      <c r="G268" s="384"/>
      <c r="H268" s="267"/>
      <c r="I268" s="375"/>
      <c r="J268" s="267"/>
    </row>
    <row r="269" spans="1:15" s="299" customFormat="1" ht="18.75" thickBot="1" x14ac:dyDescent="0.3">
      <c r="B269" s="169" t="s">
        <v>348</v>
      </c>
      <c r="C269" s="169"/>
      <c r="D269" s="169"/>
      <c r="E269" s="169"/>
      <c r="F269" s="245" t="s">
        <v>486</v>
      </c>
      <c r="G269" s="245"/>
      <c r="H269" s="267"/>
      <c r="I269" s="375"/>
      <c r="J269" s="267"/>
    </row>
    <row r="270" spans="1:15" s="299" customFormat="1" ht="21" x14ac:dyDescent="0.35">
      <c r="B270" s="703" t="s">
        <v>203</v>
      </c>
      <c r="C270" s="705" t="s">
        <v>488</v>
      </c>
      <c r="D270" s="705" t="s">
        <v>338</v>
      </c>
      <c r="E270" s="705" t="s">
        <v>488</v>
      </c>
      <c r="F270" s="705" t="s">
        <v>339</v>
      </c>
      <c r="G270" s="340"/>
      <c r="H270" s="267"/>
      <c r="I270" s="375"/>
      <c r="J270" s="267"/>
    </row>
    <row r="271" spans="1:15" s="299" customFormat="1" ht="39.75" customHeight="1" thickBot="1" x14ac:dyDescent="0.3">
      <c r="B271" s="704"/>
      <c r="C271" s="706"/>
      <c r="D271" s="706"/>
      <c r="E271" s="706"/>
      <c r="F271" s="706"/>
      <c r="G271" s="247"/>
      <c r="H271" s="267"/>
      <c r="I271" s="375"/>
      <c r="J271" s="267"/>
    </row>
    <row r="272" spans="1:15" s="299" customFormat="1" ht="16.5" thickBot="1" x14ac:dyDescent="0.3">
      <c r="B272" s="173">
        <v>1</v>
      </c>
      <c r="C272" s="246">
        <v>79</v>
      </c>
      <c r="D272" s="246">
        <v>2319.5</v>
      </c>
      <c r="E272" s="246">
        <v>79</v>
      </c>
      <c r="F272" s="246">
        <v>2017</v>
      </c>
      <c r="G272" s="341"/>
      <c r="H272" s="267"/>
      <c r="I272" s="375"/>
      <c r="J272" s="267"/>
    </row>
    <row r="273" spans="1:14" s="299" customFormat="1" ht="15" x14ac:dyDescent="0.2">
      <c r="B273" s="383"/>
      <c r="C273" s="383"/>
      <c r="D273" s="383"/>
      <c r="E273" s="383"/>
      <c r="F273" s="384"/>
      <c r="G273" s="384"/>
      <c r="H273" s="267"/>
      <c r="I273" s="375"/>
      <c r="J273" s="267"/>
    </row>
    <row r="274" spans="1:14" s="299" customFormat="1" ht="15.75" thickBot="1" x14ac:dyDescent="0.25">
      <c r="B274" s="383"/>
      <c r="C274" s="383"/>
      <c r="D274" s="383"/>
      <c r="E274" s="383"/>
      <c r="F274" s="384"/>
      <c r="G274" s="384"/>
      <c r="H274" s="267"/>
      <c r="I274" s="375"/>
      <c r="J274" s="267"/>
    </row>
    <row r="275" spans="1:14" ht="45" customHeight="1" thickBot="1" x14ac:dyDescent="0.3">
      <c r="B275" s="630" t="s">
        <v>415</v>
      </c>
      <c r="C275" s="631"/>
      <c r="D275" s="631"/>
      <c r="E275" s="631"/>
      <c r="F275" s="631"/>
      <c r="G275" s="631"/>
      <c r="H275" s="631"/>
      <c r="I275" s="631"/>
      <c r="J275" s="631"/>
      <c r="K275" s="631"/>
      <c r="L275" s="631"/>
      <c r="M275" s="631"/>
      <c r="N275" s="632"/>
    </row>
    <row r="276" spans="1:14" s="299" customFormat="1" ht="15" x14ac:dyDescent="0.2">
      <c r="B276" s="383"/>
      <c r="C276" s="383"/>
      <c r="D276" s="383"/>
      <c r="E276" s="383"/>
      <c r="F276" s="384"/>
      <c r="G276" s="384"/>
      <c r="H276" s="267"/>
      <c r="I276" s="375"/>
      <c r="J276" s="267"/>
    </row>
    <row r="277" spans="1:14" s="299" customFormat="1" ht="30" customHeight="1" thickBot="1" x14ac:dyDescent="0.25">
      <c r="B277" s="619" t="s">
        <v>443</v>
      </c>
      <c r="C277" s="619"/>
      <c r="D277" s="619"/>
      <c r="E277" s="383"/>
      <c r="F277" s="384"/>
      <c r="G277" s="384"/>
      <c r="H277" s="267"/>
      <c r="I277" s="375"/>
      <c r="J277" s="267"/>
      <c r="L277" s="299" t="s">
        <v>487</v>
      </c>
    </row>
    <row r="278" spans="1:14" s="299" customFormat="1" ht="30" x14ac:dyDescent="0.2">
      <c r="B278" s="489" t="s">
        <v>246</v>
      </c>
      <c r="C278" s="490" t="s">
        <v>416</v>
      </c>
      <c r="D278" s="490" t="s">
        <v>417</v>
      </c>
      <c r="E278" s="490" t="s">
        <v>418</v>
      </c>
      <c r="F278" s="490" t="s">
        <v>419</v>
      </c>
      <c r="G278" s="490" t="s">
        <v>420</v>
      </c>
      <c r="H278" s="490" t="s">
        <v>421</v>
      </c>
      <c r="I278" s="490" t="s">
        <v>422</v>
      </c>
      <c r="J278" s="490" t="s">
        <v>423</v>
      </c>
      <c r="K278" s="490" t="s">
        <v>469</v>
      </c>
      <c r="L278" s="490" t="s">
        <v>425</v>
      </c>
      <c r="M278" s="491" t="s">
        <v>467</v>
      </c>
    </row>
    <row r="279" spans="1:14" s="299" customFormat="1" ht="15" x14ac:dyDescent="0.25">
      <c r="B279" s="388" t="s">
        <v>426</v>
      </c>
      <c r="C279" s="135">
        <v>4</v>
      </c>
      <c r="D279" s="135"/>
      <c r="E279" s="135"/>
      <c r="F279" s="135"/>
      <c r="G279" s="135"/>
      <c r="H279" s="135"/>
      <c r="I279" s="135"/>
      <c r="J279" s="135"/>
      <c r="K279" s="135">
        <f>SUM(C279:J279)</f>
        <v>4</v>
      </c>
      <c r="L279" s="135">
        <f>VLOOKUP(B279,'[2]No. of account'!$A$5:$K$46,11,0)</f>
        <v>4</v>
      </c>
      <c r="M279" s="389">
        <f t="shared" ref="M279:M303" si="20">K279/L279*100</f>
        <v>100</v>
      </c>
    </row>
    <row r="280" spans="1:14" s="299" customFormat="1" ht="15" x14ac:dyDescent="0.25">
      <c r="B280" s="388" t="s">
        <v>427</v>
      </c>
      <c r="C280" s="135">
        <v>6</v>
      </c>
      <c r="D280" s="135"/>
      <c r="E280" s="135"/>
      <c r="F280" s="135"/>
      <c r="G280" s="135"/>
      <c r="H280" s="135"/>
      <c r="I280" s="135"/>
      <c r="J280" s="135"/>
      <c r="K280" s="135">
        <f t="shared" ref="K280:K303" si="21">SUM(C280:J280)</f>
        <v>6</v>
      </c>
      <c r="L280" s="135">
        <f>VLOOKUP(B280,'[2]No. of account'!$A$5:$K$46,11,0)</f>
        <v>6</v>
      </c>
      <c r="M280" s="389">
        <f t="shared" si="20"/>
        <v>100</v>
      </c>
    </row>
    <row r="281" spans="1:14" s="299" customFormat="1" ht="15" x14ac:dyDescent="0.25">
      <c r="B281" s="388" t="s">
        <v>428</v>
      </c>
      <c r="C281" s="135"/>
      <c r="D281" s="135">
        <v>1</v>
      </c>
      <c r="E281" s="135">
        <v>1</v>
      </c>
      <c r="F281" s="135"/>
      <c r="G281" s="135">
        <v>1</v>
      </c>
      <c r="H281" s="135"/>
      <c r="I281" s="135"/>
      <c r="J281" s="135"/>
      <c r="K281" s="135">
        <f t="shared" si="21"/>
        <v>3</v>
      </c>
      <c r="L281" s="135">
        <f>VLOOKUP(B281,'[2]No. of account'!$A$5:$K$46,11,0)</f>
        <v>23</v>
      </c>
      <c r="M281" s="389">
        <f t="shared" si="20"/>
        <v>13.043478260869565</v>
      </c>
    </row>
    <row r="282" spans="1:14" s="299" customFormat="1" ht="15" x14ac:dyDescent="0.25">
      <c r="B282" s="388" t="s">
        <v>429</v>
      </c>
      <c r="C282" s="135">
        <v>8</v>
      </c>
      <c r="D282" s="135">
        <v>3</v>
      </c>
      <c r="E282" s="135"/>
      <c r="F282" s="135">
        <v>3</v>
      </c>
      <c r="G282" s="135">
        <v>2</v>
      </c>
      <c r="H282" s="135">
        <v>3</v>
      </c>
      <c r="I282" s="135">
        <v>2</v>
      </c>
      <c r="J282" s="135"/>
      <c r="K282" s="135">
        <f t="shared" si="21"/>
        <v>21</v>
      </c>
      <c r="L282" s="135">
        <f>VLOOKUP(B282,'[2]No. of account'!$A$5:$K$46,11,0)</f>
        <v>27</v>
      </c>
      <c r="M282" s="389">
        <f t="shared" si="20"/>
        <v>77.777777777777786</v>
      </c>
    </row>
    <row r="283" spans="1:14" s="299" customFormat="1" ht="15" x14ac:dyDescent="0.25">
      <c r="B283" s="388" t="s">
        <v>354</v>
      </c>
      <c r="C283" s="135"/>
      <c r="D283" s="135">
        <v>1</v>
      </c>
      <c r="E283" s="135">
        <v>1</v>
      </c>
      <c r="F283" s="135">
        <v>2</v>
      </c>
      <c r="G283" s="135">
        <v>4</v>
      </c>
      <c r="H283" s="135">
        <v>2</v>
      </c>
      <c r="I283" s="135">
        <v>4</v>
      </c>
      <c r="J283" s="135">
        <v>1</v>
      </c>
      <c r="K283" s="135">
        <f t="shared" si="21"/>
        <v>15</v>
      </c>
      <c r="L283" s="135">
        <f>VLOOKUP(B283,'[2]No. of account'!$A$5:$K$46,11,0)</f>
        <v>102</v>
      </c>
      <c r="M283" s="389">
        <f t="shared" si="20"/>
        <v>14.705882352941178</v>
      </c>
    </row>
    <row r="284" spans="1:14" ht="15" x14ac:dyDescent="0.25">
      <c r="A284" s="248"/>
      <c r="B284" s="388" t="s">
        <v>430</v>
      </c>
      <c r="C284" s="135"/>
      <c r="D284" s="135"/>
      <c r="E284" s="135"/>
      <c r="F284" s="135"/>
      <c r="G284" s="135">
        <v>1</v>
      </c>
      <c r="H284" s="135">
        <v>1</v>
      </c>
      <c r="I284" s="135">
        <v>3</v>
      </c>
      <c r="J284" s="135">
        <v>1</v>
      </c>
      <c r="K284" s="135">
        <f t="shared" si="21"/>
        <v>6</v>
      </c>
      <c r="L284" s="135">
        <f>VLOOKUP(B284,'[2]No. of account'!$A$5:$K$46,11,0)</f>
        <v>31</v>
      </c>
      <c r="M284" s="389">
        <f t="shared" si="20"/>
        <v>19.35483870967742</v>
      </c>
    </row>
    <row r="285" spans="1:14" ht="16.5" x14ac:dyDescent="0.25">
      <c r="A285" s="174"/>
      <c r="B285" s="388" t="s">
        <v>431</v>
      </c>
      <c r="C285" s="135">
        <v>5</v>
      </c>
      <c r="D285" s="135"/>
      <c r="E285" s="135"/>
      <c r="F285" s="135">
        <v>1</v>
      </c>
      <c r="G285" s="135"/>
      <c r="H285" s="135"/>
      <c r="I285" s="135"/>
      <c r="J285" s="135"/>
      <c r="K285" s="135">
        <f t="shared" si="21"/>
        <v>6</v>
      </c>
      <c r="L285" s="135">
        <f>VLOOKUP(B285,'[2]No. of account'!$A$5:$K$46,11,0)</f>
        <v>7</v>
      </c>
      <c r="M285" s="389">
        <f t="shared" si="20"/>
        <v>85.714285714285708</v>
      </c>
    </row>
    <row r="286" spans="1:14" ht="15" x14ac:dyDescent="0.25">
      <c r="B286" s="388" t="s">
        <v>432</v>
      </c>
      <c r="C286" s="135"/>
      <c r="D286" s="135"/>
      <c r="E286" s="135"/>
      <c r="F286" s="135"/>
      <c r="G286" s="135">
        <v>1</v>
      </c>
      <c r="H286" s="135"/>
      <c r="I286" s="135"/>
      <c r="J286" s="135"/>
      <c r="K286" s="135">
        <f t="shared" si="21"/>
        <v>1</v>
      </c>
      <c r="L286" s="135">
        <f>VLOOKUP(B286,'[2]No. of account'!$A$5:$K$46,11,0)</f>
        <v>13</v>
      </c>
      <c r="M286" s="389">
        <f t="shared" si="20"/>
        <v>7.6923076923076925</v>
      </c>
    </row>
    <row r="287" spans="1:14" ht="15" x14ac:dyDescent="0.25">
      <c r="B287" s="388" t="s">
        <v>355</v>
      </c>
      <c r="C287" s="135"/>
      <c r="D287" s="135">
        <v>1</v>
      </c>
      <c r="E287" s="135"/>
      <c r="F287" s="135">
        <v>1</v>
      </c>
      <c r="G287" s="135">
        <v>3</v>
      </c>
      <c r="H287" s="135">
        <v>1</v>
      </c>
      <c r="I287" s="135"/>
      <c r="J287" s="135">
        <v>2</v>
      </c>
      <c r="K287" s="135">
        <f t="shared" si="21"/>
        <v>8</v>
      </c>
      <c r="L287" s="135">
        <f>VLOOKUP(B287,'[2]No. of account'!$A$5:$K$46,11,0)</f>
        <v>38</v>
      </c>
      <c r="M287" s="389">
        <f t="shared" si="20"/>
        <v>21.052631578947366</v>
      </c>
    </row>
    <row r="288" spans="1:14" ht="15" x14ac:dyDescent="0.25">
      <c r="B288" s="388" t="s">
        <v>433</v>
      </c>
      <c r="C288" s="135"/>
      <c r="D288" s="135"/>
      <c r="E288" s="135"/>
      <c r="F288" s="135"/>
      <c r="G288" s="135">
        <v>1</v>
      </c>
      <c r="H288" s="135"/>
      <c r="I288" s="135"/>
      <c r="J288" s="135"/>
      <c r="K288" s="135">
        <f t="shared" si="21"/>
        <v>1</v>
      </c>
      <c r="L288" s="135">
        <f>VLOOKUP(B288,'[2]No. of account'!$A$5:$K$46,11,0)</f>
        <v>13</v>
      </c>
      <c r="M288" s="389">
        <f t="shared" si="20"/>
        <v>7.6923076923076925</v>
      </c>
    </row>
    <row r="289" spans="1:14" ht="15" x14ac:dyDescent="0.25">
      <c r="B289" s="388" t="s">
        <v>434</v>
      </c>
      <c r="C289" s="135"/>
      <c r="D289" s="135"/>
      <c r="E289" s="135"/>
      <c r="F289" s="135"/>
      <c r="G289" s="135"/>
      <c r="H289" s="135">
        <v>1</v>
      </c>
      <c r="I289" s="135"/>
      <c r="J289" s="135"/>
      <c r="K289" s="135">
        <f t="shared" si="21"/>
        <v>1</v>
      </c>
      <c r="L289" s="135">
        <f>VLOOKUP(B289,'[2]No. of account'!$A$5:$K$46,11,0)</f>
        <v>22</v>
      </c>
      <c r="M289" s="389">
        <f t="shared" si="20"/>
        <v>4.5454545454545459</v>
      </c>
    </row>
    <row r="290" spans="1:14" ht="15" x14ac:dyDescent="0.25">
      <c r="B290" s="388" t="s">
        <v>435</v>
      </c>
      <c r="C290" s="135"/>
      <c r="D290" s="135">
        <v>1</v>
      </c>
      <c r="E290" s="135"/>
      <c r="F290" s="135">
        <v>1</v>
      </c>
      <c r="G290" s="135">
        <v>1</v>
      </c>
      <c r="H290" s="135">
        <v>1</v>
      </c>
      <c r="I290" s="135">
        <v>1</v>
      </c>
      <c r="J290" s="135">
        <v>1</v>
      </c>
      <c r="K290" s="135">
        <f t="shared" si="21"/>
        <v>6</v>
      </c>
      <c r="L290" s="135">
        <f>VLOOKUP(B290,'[2]No. of account'!$A$5:$K$46,11,0)</f>
        <v>7</v>
      </c>
      <c r="M290" s="389">
        <f t="shared" si="20"/>
        <v>85.714285714285708</v>
      </c>
    </row>
    <row r="291" spans="1:14" ht="15" x14ac:dyDescent="0.25">
      <c r="B291" s="388" t="s">
        <v>436</v>
      </c>
      <c r="C291" s="135"/>
      <c r="D291" s="135">
        <v>2</v>
      </c>
      <c r="E291" s="135"/>
      <c r="F291" s="135">
        <v>1</v>
      </c>
      <c r="G291" s="135">
        <v>1</v>
      </c>
      <c r="H291" s="135">
        <v>2</v>
      </c>
      <c r="I291" s="135"/>
      <c r="J291" s="135">
        <v>1</v>
      </c>
      <c r="K291" s="135">
        <f t="shared" si="21"/>
        <v>7</v>
      </c>
      <c r="L291" s="135">
        <f>VLOOKUP(B291,'[2]No. of account'!$A$5:$K$46,11,0)</f>
        <v>31</v>
      </c>
      <c r="M291" s="389">
        <f t="shared" si="20"/>
        <v>22.58064516129032</v>
      </c>
    </row>
    <row r="292" spans="1:14" ht="15" x14ac:dyDescent="0.25">
      <c r="B292" s="388" t="s">
        <v>437</v>
      </c>
      <c r="C292" s="135"/>
      <c r="D292" s="135">
        <v>1</v>
      </c>
      <c r="E292" s="135"/>
      <c r="F292" s="135">
        <v>1</v>
      </c>
      <c r="G292" s="135">
        <v>1</v>
      </c>
      <c r="H292" s="135">
        <v>4</v>
      </c>
      <c r="I292" s="135"/>
      <c r="J292" s="135"/>
      <c r="K292" s="135">
        <f t="shared" si="21"/>
        <v>7</v>
      </c>
      <c r="L292" s="135">
        <f>VLOOKUP(B292,'[2]No. of account'!$A$5:$K$46,11,0)</f>
        <v>20</v>
      </c>
      <c r="M292" s="389">
        <f t="shared" si="20"/>
        <v>35</v>
      </c>
    </row>
    <row r="293" spans="1:14" ht="15" x14ac:dyDescent="0.25">
      <c r="B293" s="388" t="s">
        <v>438</v>
      </c>
      <c r="C293" s="135">
        <v>8</v>
      </c>
      <c r="D293" s="135"/>
      <c r="E293" s="135"/>
      <c r="F293" s="135"/>
      <c r="G293" s="135"/>
      <c r="H293" s="135">
        <v>1</v>
      </c>
      <c r="I293" s="135"/>
      <c r="J293" s="135"/>
      <c r="K293" s="135">
        <f t="shared" si="21"/>
        <v>9</v>
      </c>
      <c r="L293" s="135">
        <f>VLOOKUP(B293,'[2]No. of account'!$A$5:$K$46,11,0)</f>
        <v>9</v>
      </c>
      <c r="M293" s="389">
        <f t="shared" si="20"/>
        <v>100</v>
      </c>
    </row>
    <row r="294" spans="1:14" s="174" customFormat="1" ht="16.5" x14ac:dyDescent="0.25">
      <c r="A294" s="175"/>
      <c r="B294" s="388" t="s">
        <v>352</v>
      </c>
      <c r="C294" s="135"/>
      <c r="D294" s="135"/>
      <c r="E294" s="135"/>
      <c r="F294" s="135"/>
      <c r="G294" s="135"/>
      <c r="H294" s="135">
        <v>1</v>
      </c>
      <c r="I294" s="135"/>
      <c r="J294" s="135"/>
      <c r="K294" s="135">
        <f t="shared" si="21"/>
        <v>1</v>
      </c>
      <c r="L294" s="135">
        <f>VLOOKUP(B294,'[2]No. of account'!$A$5:$K$46,11,0)</f>
        <v>8</v>
      </c>
      <c r="M294" s="389">
        <f t="shared" si="20"/>
        <v>12.5</v>
      </c>
      <c r="N294" s="175"/>
    </row>
    <row r="295" spans="1:14" ht="15" x14ac:dyDescent="0.25">
      <c r="B295" s="388" t="s">
        <v>358</v>
      </c>
      <c r="C295" s="135"/>
      <c r="D295" s="135"/>
      <c r="E295" s="135"/>
      <c r="F295" s="135"/>
      <c r="G295" s="135">
        <v>1</v>
      </c>
      <c r="H295" s="135"/>
      <c r="I295" s="135"/>
      <c r="J295" s="135"/>
      <c r="K295" s="135">
        <f t="shared" si="21"/>
        <v>1</v>
      </c>
      <c r="L295" s="135">
        <f>VLOOKUP(B295,'[2]No. of account'!$A$5:$K$46,11,0)</f>
        <v>19</v>
      </c>
      <c r="M295" s="389">
        <f t="shared" si="20"/>
        <v>5.2631578947368416</v>
      </c>
    </row>
    <row r="296" spans="1:14" ht="16.5" x14ac:dyDescent="0.25">
      <c r="A296" s="174"/>
      <c r="B296" s="388" t="s">
        <v>439</v>
      </c>
      <c r="C296" s="135"/>
      <c r="D296" s="135"/>
      <c r="E296" s="135"/>
      <c r="F296" s="135"/>
      <c r="G296" s="135">
        <v>1</v>
      </c>
      <c r="H296" s="135"/>
      <c r="I296" s="135"/>
      <c r="J296" s="135"/>
      <c r="K296" s="135">
        <f t="shared" si="21"/>
        <v>1</v>
      </c>
      <c r="L296" s="135">
        <f>VLOOKUP(B296,'[2]No. of account'!$A$5:$K$46,11,0)</f>
        <v>2</v>
      </c>
      <c r="M296" s="389">
        <f t="shared" si="20"/>
        <v>50</v>
      </c>
    </row>
    <row r="297" spans="1:14" ht="15" x14ac:dyDescent="0.25">
      <c r="B297" s="388" t="s">
        <v>353</v>
      </c>
      <c r="C297" s="135"/>
      <c r="D297" s="135">
        <v>2</v>
      </c>
      <c r="E297" s="135"/>
      <c r="F297" s="135">
        <v>4</v>
      </c>
      <c r="G297" s="135">
        <v>10</v>
      </c>
      <c r="H297" s="135"/>
      <c r="I297" s="135">
        <v>2</v>
      </c>
      <c r="J297" s="135">
        <v>4</v>
      </c>
      <c r="K297" s="135">
        <f t="shared" si="21"/>
        <v>22</v>
      </c>
      <c r="L297" s="135">
        <f>VLOOKUP(B297,'[2]No. of account'!$A$5:$K$46,11,0)</f>
        <v>110</v>
      </c>
      <c r="M297" s="389">
        <f t="shared" si="20"/>
        <v>20</v>
      </c>
    </row>
    <row r="298" spans="1:14" s="174" customFormat="1" ht="16.5" x14ac:dyDescent="0.25">
      <c r="A298" s="175"/>
      <c r="B298" s="388" t="s">
        <v>440</v>
      </c>
      <c r="C298" s="135"/>
      <c r="D298" s="135"/>
      <c r="E298" s="135"/>
      <c r="F298" s="135"/>
      <c r="G298" s="135">
        <v>1</v>
      </c>
      <c r="H298" s="135"/>
      <c r="I298" s="135"/>
      <c r="J298" s="135"/>
      <c r="K298" s="135">
        <f t="shared" si="21"/>
        <v>1</v>
      </c>
      <c r="L298" s="135">
        <f>VLOOKUP(B298,'[2]No. of account'!$A$5:$K$46,11,0)</f>
        <v>7</v>
      </c>
      <c r="M298" s="389">
        <f t="shared" si="20"/>
        <v>14.285714285714285</v>
      </c>
      <c r="N298" s="175"/>
    </row>
    <row r="299" spans="1:14" s="174" customFormat="1" ht="16.5" x14ac:dyDescent="0.25">
      <c r="A299" s="175"/>
      <c r="B299" s="388" t="s">
        <v>356</v>
      </c>
      <c r="C299" s="135"/>
      <c r="D299" s="135"/>
      <c r="E299" s="135"/>
      <c r="F299" s="135">
        <v>2</v>
      </c>
      <c r="G299" s="135">
        <v>2</v>
      </c>
      <c r="H299" s="135">
        <v>1</v>
      </c>
      <c r="I299" s="135"/>
      <c r="J299" s="135">
        <v>1</v>
      </c>
      <c r="K299" s="135">
        <f t="shared" si="21"/>
        <v>6</v>
      </c>
      <c r="L299" s="135">
        <f>VLOOKUP(B299,'[2]No. of account'!$A$5:$K$46,11,0)</f>
        <v>33</v>
      </c>
      <c r="M299" s="389">
        <f t="shared" si="20"/>
        <v>18.181818181818183</v>
      </c>
    </row>
    <row r="300" spans="1:14" s="249" customFormat="1" ht="16.5" x14ac:dyDescent="0.25">
      <c r="A300" s="175"/>
      <c r="B300" s="388" t="s">
        <v>441</v>
      </c>
      <c r="C300" s="135">
        <v>3</v>
      </c>
      <c r="D300" s="135"/>
      <c r="E300" s="135"/>
      <c r="F300" s="135"/>
      <c r="G300" s="135"/>
      <c r="H300" s="135"/>
      <c r="I300" s="135"/>
      <c r="J300" s="135"/>
      <c r="K300" s="135">
        <f t="shared" si="21"/>
        <v>3</v>
      </c>
      <c r="L300" s="135">
        <f>VLOOKUP(B300,'[2]No. of account'!$A$5:$K$46,11,0)</f>
        <v>3</v>
      </c>
      <c r="M300" s="389">
        <f t="shared" si="20"/>
        <v>100</v>
      </c>
      <c r="N300" s="174"/>
    </row>
    <row r="301" spans="1:14" s="174" customFormat="1" ht="16.5" x14ac:dyDescent="0.25">
      <c r="A301" s="175"/>
      <c r="B301" s="388" t="s">
        <v>351</v>
      </c>
      <c r="C301" s="135">
        <v>5</v>
      </c>
      <c r="D301" s="135"/>
      <c r="E301" s="135"/>
      <c r="F301" s="135"/>
      <c r="G301" s="135"/>
      <c r="H301" s="135">
        <v>1</v>
      </c>
      <c r="I301" s="135"/>
      <c r="J301" s="135"/>
      <c r="K301" s="135">
        <f t="shared" si="21"/>
        <v>6</v>
      </c>
      <c r="L301" s="135">
        <f>VLOOKUP(B301,'[2]No. of account'!$A$5:$K$46,11,0)</f>
        <v>7</v>
      </c>
      <c r="M301" s="389">
        <f t="shared" si="20"/>
        <v>85.714285714285708</v>
      </c>
      <c r="N301" s="249"/>
    </row>
    <row r="302" spans="1:14" s="174" customFormat="1" ht="16.5" x14ac:dyDescent="0.25">
      <c r="B302" s="388" t="s">
        <v>442</v>
      </c>
      <c r="C302" s="135"/>
      <c r="D302" s="135"/>
      <c r="E302" s="135"/>
      <c r="F302" s="135"/>
      <c r="G302" s="135">
        <v>1</v>
      </c>
      <c r="H302" s="135"/>
      <c r="I302" s="135"/>
      <c r="J302" s="135"/>
      <c r="K302" s="135">
        <f t="shared" si="21"/>
        <v>1</v>
      </c>
      <c r="L302" s="135">
        <f>VLOOKUP(B302,'[2]No. of account'!$A$5:$K$46,11,0)</f>
        <v>10</v>
      </c>
      <c r="M302" s="389">
        <f t="shared" si="20"/>
        <v>10</v>
      </c>
    </row>
    <row r="303" spans="1:14" s="291" customFormat="1" ht="17.25" thickBot="1" x14ac:dyDescent="0.3">
      <c r="A303" s="174"/>
      <c r="B303" s="492" t="s">
        <v>424</v>
      </c>
      <c r="C303" s="493">
        <v>39</v>
      </c>
      <c r="D303" s="493">
        <v>12</v>
      </c>
      <c r="E303" s="493">
        <v>2</v>
      </c>
      <c r="F303" s="493">
        <v>16</v>
      </c>
      <c r="G303" s="493">
        <v>32</v>
      </c>
      <c r="H303" s="493">
        <v>19</v>
      </c>
      <c r="I303" s="493">
        <v>12</v>
      </c>
      <c r="J303" s="493">
        <v>11</v>
      </c>
      <c r="K303" s="493">
        <f t="shared" si="21"/>
        <v>143</v>
      </c>
      <c r="L303" s="493">
        <f>SUM(L279:L302)</f>
        <v>552</v>
      </c>
      <c r="M303" s="494">
        <f t="shared" si="20"/>
        <v>25.905797101449274</v>
      </c>
    </row>
    <row r="304" spans="1:14" s="291" customFormat="1" ht="32.25" customHeight="1" x14ac:dyDescent="0.25">
      <c r="A304" s="174"/>
      <c r="B304" s="620" t="s">
        <v>444</v>
      </c>
      <c r="C304" s="620"/>
      <c r="D304" s="620"/>
      <c r="E304" s="383"/>
      <c r="F304" s="384"/>
      <c r="G304" s="384"/>
      <c r="H304" s="267"/>
      <c r="I304" s="375"/>
      <c r="J304" s="267"/>
      <c r="K304" s="299"/>
      <c r="L304" s="299"/>
      <c r="M304" s="299"/>
      <c r="N304" s="299"/>
    </row>
    <row r="305" spans="1:14" s="291" customFormat="1" ht="24.6" customHeight="1" x14ac:dyDescent="0.25">
      <c r="B305" s="621" t="s">
        <v>445</v>
      </c>
      <c r="C305" s="621"/>
      <c r="D305" s="621"/>
      <c r="E305" s="621"/>
      <c r="F305" s="621"/>
      <c r="G305" s="621"/>
      <c r="H305" s="621"/>
      <c r="I305" s="375"/>
      <c r="J305" s="267"/>
      <c r="K305" s="299"/>
      <c r="L305" s="299"/>
      <c r="M305" s="299"/>
      <c r="N305" s="299"/>
    </row>
    <row r="306" spans="1:14" s="291" customFormat="1" ht="24.6" customHeight="1" x14ac:dyDescent="0.25">
      <c r="B306" s="621" t="s">
        <v>446</v>
      </c>
      <c r="C306" s="621"/>
      <c r="D306" s="621"/>
      <c r="E306" s="621"/>
      <c r="F306" s="621"/>
      <c r="G306" s="621"/>
      <c r="H306" s="621"/>
      <c r="I306" s="621"/>
      <c r="J306" s="621"/>
      <c r="K306" s="621"/>
      <c r="L306" s="621"/>
      <c r="M306" s="621"/>
      <c r="N306" s="621"/>
    </row>
    <row r="307" spans="1:14" s="291" customFormat="1" ht="24.6" customHeight="1" x14ac:dyDescent="0.25">
      <c r="B307" s="405"/>
      <c r="C307" s="405"/>
      <c r="D307" s="405"/>
      <c r="E307" s="405"/>
      <c r="F307" s="405"/>
      <c r="G307" s="405"/>
      <c r="H307" s="405"/>
      <c r="I307" s="405"/>
      <c r="J307" s="405"/>
      <c r="K307" s="405"/>
      <c r="L307" s="405"/>
      <c r="M307" s="405"/>
      <c r="N307" s="405"/>
    </row>
    <row r="308" spans="1:14" s="291" customFormat="1" ht="24.6" customHeight="1" x14ac:dyDescent="0.25">
      <c r="B308" s="405"/>
      <c r="C308" s="405"/>
      <c r="D308" s="405"/>
      <c r="E308" s="405"/>
      <c r="F308" s="405"/>
      <c r="G308" s="405"/>
      <c r="H308" s="405"/>
      <c r="I308" s="405"/>
      <c r="J308" s="405"/>
      <c r="K308" s="405"/>
      <c r="L308" s="405"/>
      <c r="M308" s="405"/>
      <c r="N308" s="405"/>
    </row>
    <row r="309" spans="1:14" s="291" customFormat="1" ht="24.6" customHeight="1" x14ac:dyDescent="0.25">
      <c r="B309" s="338" t="s">
        <v>368</v>
      </c>
      <c r="C309" s="405"/>
      <c r="D309" s="405"/>
      <c r="E309" s="405"/>
      <c r="F309" s="405"/>
      <c r="G309" s="405"/>
      <c r="H309" s="405"/>
      <c r="I309" s="405"/>
      <c r="J309" s="405"/>
      <c r="K309" s="405"/>
      <c r="L309" s="405"/>
      <c r="M309" s="405"/>
      <c r="N309" s="405"/>
    </row>
    <row r="310" spans="1:14" s="291" customFormat="1" ht="24.6" customHeight="1" x14ac:dyDescent="0.25">
      <c r="B310" s="338" t="s">
        <v>369</v>
      </c>
      <c r="C310" s="405"/>
      <c r="D310" s="405"/>
      <c r="E310" s="405"/>
      <c r="F310" s="405"/>
      <c r="G310" s="405"/>
      <c r="H310" s="405"/>
      <c r="I310" s="405"/>
      <c r="J310" s="405"/>
      <c r="K310" s="405"/>
      <c r="L310" s="405"/>
      <c r="M310" s="405"/>
      <c r="N310" s="405"/>
    </row>
    <row r="311" spans="1:14" s="291" customFormat="1" ht="24.6" customHeight="1" x14ac:dyDescent="0.25">
      <c r="B311" s="338" t="s">
        <v>367</v>
      </c>
      <c r="C311" s="405"/>
      <c r="D311" s="405"/>
      <c r="E311" s="405"/>
      <c r="F311" s="405"/>
      <c r="G311" s="405"/>
      <c r="H311" s="405"/>
      <c r="I311" s="405"/>
      <c r="J311" s="405"/>
      <c r="K311" s="405"/>
      <c r="L311" s="405"/>
      <c r="M311" s="405"/>
      <c r="N311" s="405"/>
    </row>
    <row r="312" spans="1:14" s="291" customFormat="1" ht="24.6" customHeight="1" x14ac:dyDescent="0.25">
      <c r="B312" s="338" t="s">
        <v>365</v>
      </c>
      <c r="C312" s="405"/>
      <c r="D312" s="405"/>
      <c r="E312" s="405"/>
      <c r="F312" s="405"/>
      <c r="G312" s="405"/>
      <c r="H312" s="405"/>
      <c r="I312" s="405"/>
      <c r="J312" s="405"/>
      <c r="K312" s="405"/>
      <c r="L312" s="405"/>
      <c r="M312" s="405"/>
      <c r="N312" s="405"/>
    </row>
    <row r="313" spans="1:14" s="291" customFormat="1" ht="24.6" customHeight="1" x14ac:dyDescent="0.25">
      <c r="B313" s="338" t="s">
        <v>366</v>
      </c>
      <c r="C313" s="405"/>
      <c r="D313" s="405"/>
      <c r="E313" s="405"/>
      <c r="F313" s="405"/>
      <c r="G313" s="405"/>
      <c r="H313" s="405"/>
      <c r="I313" s="405"/>
      <c r="J313" s="405"/>
      <c r="K313" s="405"/>
      <c r="L313" s="405"/>
      <c r="M313" s="405"/>
      <c r="N313" s="405"/>
    </row>
    <row r="314" spans="1:14" s="291" customFormat="1" ht="24.6" customHeight="1" x14ac:dyDescent="0.25">
      <c r="B314" s="407" t="s">
        <v>470</v>
      </c>
      <c r="C314" s="405"/>
      <c r="D314" s="405"/>
      <c r="E314" s="405"/>
      <c r="F314" s="405"/>
      <c r="G314" s="405"/>
      <c r="H314" s="405"/>
      <c r="I314" s="405"/>
      <c r="J314" s="405"/>
      <c r="K314" s="405"/>
      <c r="L314" s="405"/>
      <c r="M314" s="405"/>
      <c r="N314" s="405"/>
    </row>
    <row r="315" spans="1:14" s="291" customFormat="1" ht="24.6" customHeight="1" x14ac:dyDescent="0.25">
      <c r="C315" s="405"/>
      <c r="D315" s="405"/>
      <c r="E315" s="405"/>
      <c r="F315" s="405"/>
      <c r="G315" s="405"/>
      <c r="H315" s="405"/>
      <c r="I315" s="405"/>
      <c r="J315" s="405"/>
      <c r="K315" s="405"/>
      <c r="L315" s="405"/>
      <c r="M315" s="405"/>
      <c r="N315" s="405"/>
    </row>
    <row r="316" spans="1:14" s="291" customFormat="1" ht="17.25" customHeight="1" x14ac:dyDescent="0.25">
      <c r="C316" s="383"/>
      <c r="D316" s="383"/>
      <c r="E316" s="383"/>
      <c r="F316" s="384"/>
      <c r="G316" s="384"/>
      <c r="H316" s="267"/>
      <c r="I316" s="375"/>
      <c r="J316" s="267"/>
      <c r="K316" s="299"/>
      <c r="L316" s="299"/>
      <c r="M316" s="299"/>
      <c r="N316" s="299"/>
    </row>
    <row r="317" spans="1:14" s="291" customFormat="1" ht="24.6" customHeight="1" x14ac:dyDescent="0.25">
      <c r="C317" s="383"/>
      <c r="D317" s="383"/>
      <c r="E317" s="383"/>
      <c r="F317" s="384"/>
      <c r="G317" s="384"/>
      <c r="H317" s="267"/>
      <c r="I317" s="375"/>
      <c r="J317" s="267"/>
      <c r="K317" s="299"/>
      <c r="L317" s="299"/>
      <c r="M317" s="299"/>
      <c r="N317" s="299"/>
    </row>
    <row r="318" spans="1:14" s="291" customFormat="1" ht="18.75" customHeight="1" x14ac:dyDescent="0.25">
      <c r="A318" s="259"/>
      <c r="B318" s="244"/>
      <c r="C318" s="209"/>
      <c r="D318" s="209"/>
      <c r="E318" s="209"/>
      <c r="F318" s="209"/>
      <c r="G318" s="209"/>
      <c r="H318" s="175"/>
      <c r="I318" s="175"/>
      <c r="J318" s="175"/>
      <c r="K318" s="202"/>
      <c r="L318" s="175"/>
      <c r="M318" s="175"/>
      <c r="N318" s="175"/>
    </row>
    <row r="319" spans="1:14" s="299" customFormat="1" ht="16.5" x14ac:dyDescent="0.25">
      <c r="A319" s="291"/>
      <c r="B319" s="174"/>
      <c r="C319" s="174"/>
      <c r="D319" s="174"/>
      <c r="E319" s="174"/>
      <c r="F319" s="174"/>
      <c r="G319" s="174"/>
      <c r="H319" s="245"/>
      <c r="I319" s="245"/>
      <c r="J319" s="245"/>
      <c r="K319" s="174"/>
      <c r="L319" s="174"/>
      <c r="M319" s="174"/>
      <c r="N319" s="174"/>
    </row>
  </sheetData>
  <mergeCells count="208">
    <mergeCell ref="I34:I47"/>
    <mergeCell ref="L239:M239"/>
    <mergeCell ref="N239:O239"/>
    <mergeCell ref="P239:Q239"/>
    <mergeCell ref="C123:C125"/>
    <mergeCell ref="B60:F60"/>
    <mergeCell ref="B270:B271"/>
    <mergeCell ref="C270:C271"/>
    <mergeCell ref="D270:D271"/>
    <mergeCell ref="E270:E271"/>
    <mergeCell ref="F270:F271"/>
    <mergeCell ref="F245:F246"/>
    <mergeCell ref="G245:G246"/>
    <mergeCell ref="B149:C149"/>
    <mergeCell ref="B150:F150"/>
    <mergeCell ref="C251:C252"/>
    <mergeCell ref="D256:E256"/>
    <mergeCell ref="B157:C157"/>
    <mergeCell ref="B158:C158"/>
    <mergeCell ref="B168:B169"/>
    <mergeCell ref="C168:C169"/>
    <mergeCell ref="C220:H220"/>
    <mergeCell ref="B92:C92"/>
    <mergeCell ref="C222:H222"/>
    <mergeCell ref="F8:G8"/>
    <mergeCell ref="C9:E9"/>
    <mergeCell ref="F9:G9"/>
    <mergeCell ref="C10:E10"/>
    <mergeCell ref="F67:G67"/>
    <mergeCell ref="D26:G26"/>
    <mergeCell ref="D27:G27"/>
    <mergeCell ref="B67:C67"/>
    <mergeCell ref="D67:E67"/>
    <mergeCell ref="C20:G20"/>
    <mergeCell ref="C21:G21"/>
    <mergeCell ref="C22:G22"/>
    <mergeCell ref="B44:H44"/>
    <mergeCell ref="E194:F194"/>
    <mergeCell ref="B192:F192"/>
    <mergeCell ref="H149:H150"/>
    <mergeCell ref="E139:F139"/>
    <mergeCell ref="B141:F141"/>
    <mergeCell ref="B142:C142"/>
    <mergeCell ref="B143:C143"/>
    <mergeCell ref="B144:C144"/>
    <mergeCell ref="B145:C145"/>
    <mergeCell ref="C140:D140"/>
    <mergeCell ref="D168:E168"/>
    <mergeCell ref="H168:I168"/>
    <mergeCell ref="B234:D234"/>
    <mergeCell ref="E234:G234"/>
    <mergeCell ref="H234:J234"/>
    <mergeCell ref="F261:H261"/>
    <mergeCell ref="I239:I240"/>
    <mergeCell ref="J239:J240"/>
    <mergeCell ref="I70:I74"/>
    <mergeCell ref="C50:E50"/>
    <mergeCell ref="F50:F51"/>
    <mergeCell ref="B181:B182"/>
    <mergeCell ref="B70:B71"/>
    <mergeCell ref="F81:G81"/>
    <mergeCell ref="B228:H228"/>
    <mergeCell ref="G50:G62"/>
    <mergeCell ref="D123:E123"/>
    <mergeCell ref="F123:I123"/>
    <mergeCell ref="J123:K123"/>
    <mergeCell ref="F65:G66"/>
    <mergeCell ref="D65:E66"/>
    <mergeCell ref="B65:C66"/>
    <mergeCell ref="B239:D239"/>
    <mergeCell ref="E244:G244"/>
    <mergeCell ref="E239:G239"/>
    <mergeCell ref="K239:K240"/>
    <mergeCell ref="H5:H6"/>
    <mergeCell ref="I5:I6"/>
    <mergeCell ref="J5:J6"/>
    <mergeCell ref="M7:M15"/>
    <mergeCell ref="E34:E37"/>
    <mergeCell ref="F34:F37"/>
    <mergeCell ref="C7:E7"/>
    <mergeCell ref="F7:G7"/>
    <mergeCell ref="C8:E8"/>
    <mergeCell ref="C11:E11"/>
    <mergeCell ref="K5:K6"/>
    <mergeCell ref="C13:E13"/>
    <mergeCell ref="C14:E14"/>
    <mergeCell ref="F14:G14"/>
    <mergeCell ref="B34:D35"/>
    <mergeCell ref="M16:M29"/>
    <mergeCell ref="M30:M31"/>
    <mergeCell ref="C29:G29"/>
    <mergeCell ref="C30:F31"/>
    <mergeCell ref="C5:G6"/>
    <mergeCell ref="B30:B31"/>
    <mergeCell ref="H34:H37"/>
    <mergeCell ref="B36:B37"/>
    <mergeCell ref="C36:C37"/>
    <mergeCell ref="B277:D277"/>
    <mergeCell ref="B304:D304"/>
    <mergeCell ref="B305:H305"/>
    <mergeCell ref="B306:N306"/>
    <mergeCell ref="D251:D252"/>
    <mergeCell ref="F251:F252"/>
    <mergeCell ref="G251:G252"/>
    <mergeCell ref="H251:H252"/>
    <mergeCell ref="B244:D244"/>
    <mergeCell ref="I245:I246"/>
    <mergeCell ref="B250:E250"/>
    <mergeCell ref="C245:C246"/>
    <mergeCell ref="D245:D246"/>
    <mergeCell ref="B251:B252"/>
    <mergeCell ref="B256:C256"/>
    <mergeCell ref="I257:I258"/>
    <mergeCell ref="I251:I252"/>
    <mergeCell ref="B275:N275"/>
    <mergeCell ref="E261:E262"/>
    <mergeCell ref="D261:D262"/>
    <mergeCell ref="C261:C262"/>
    <mergeCell ref="B261:B262"/>
    <mergeCell ref="B1:I1"/>
    <mergeCell ref="B4:J4"/>
    <mergeCell ref="B24:B28"/>
    <mergeCell ref="C24:C28"/>
    <mergeCell ref="D24:G24"/>
    <mergeCell ref="D28:G28"/>
    <mergeCell ref="C23:G23"/>
    <mergeCell ref="D25:G25"/>
    <mergeCell ref="B3:M3"/>
    <mergeCell ref="C15:E15"/>
    <mergeCell ref="F15:G15"/>
    <mergeCell ref="C16:G16"/>
    <mergeCell ref="C17:G17"/>
    <mergeCell ref="C18:G18"/>
    <mergeCell ref="C19:G19"/>
    <mergeCell ref="F11:G11"/>
    <mergeCell ref="B12:B15"/>
    <mergeCell ref="C12:E12"/>
    <mergeCell ref="F12:G12"/>
    <mergeCell ref="F13:G13"/>
    <mergeCell ref="B7:B11"/>
    <mergeCell ref="L5:L6"/>
    <mergeCell ref="F10:G10"/>
    <mergeCell ref="B5:B6"/>
    <mergeCell ref="B136:N136"/>
    <mergeCell ref="D124:E124"/>
    <mergeCell ref="B137:F137"/>
    <mergeCell ref="B123:B125"/>
    <mergeCell ref="L168:M168"/>
    <mergeCell ref="L181:M181"/>
    <mergeCell ref="B163:B165"/>
    <mergeCell ref="C163:C165"/>
    <mergeCell ref="H177:I177"/>
    <mergeCell ref="C181:C182"/>
    <mergeCell ref="B154:C154"/>
    <mergeCell ref="B155:C155"/>
    <mergeCell ref="D164:E164"/>
    <mergeCell ref="J164:K164"/>
    <mergeCell ref="D181:E181"/>
    <mergeCell ref="L123:M123"/>
    <mergeCell ref="B134:C134"/>
    <mergeCell ref="D81:E81"/>
    <mergeCell ref="B194:B195"/>
    <mergeCell ref="C194:C195"/>
    <mergeCell ref="I199:K199"/>
    <mergeCell ref="B200:B201"/>
    <mergeCell ref="D200:G200"/>
    <mergeCell ref="H200:H201"/>
    <mergeCell ref="I193:K193"/>
    <mergeCell ref="B40:H40"/>
    <mergeCell ref="B57:F57"/>
    <mergeCell ref="B73:H73"/>
    <mergeCell ref="C70:C71"/>
    <mergeCell ref="D70:H70"/>
    <mergeCell ref="B50:B51"/>
    <mergeCell ref="B77:L77"/>
    <mergeCell ref="F124:G124"/>
    <mergeCell ref="H124:I124"/>
    <mergeCell ref="J124:K124"/>
    <mergeCell ref="L124:M124"/>
    <mergeCell ref="H181:I181"/>
    <mergeCell ref="B153:C153"/>
    <mergeCell ref="B156:C156"/>
    <mergeCell ref="J177:K177"/>
    <mergeCell ref="J181:K181"/>
    <mergeCell ref="D92:F92"/>
    <mergeCell ref="F250:I250"/>
    <mergeCell ref="D172:E172"/>
    <mergeCell ref="D173:E173"/>
    <mergeCell ref="B197:K197"/>
    <mergeCell ref="D208:G208"/>
    <mergeCell ref="B85:C85"/>
    <mergeCell ref="D85:E85"/>
    <mergeCell ref="L122:N122"/>
    <mergeCell ref="D177:E177"/>
    <mergeCell ref="B151:C151"/>
    <mergeCell ref="B152:F152"/>
    <mergeCell ref="B176:B178"/>
    <mergeCell ref="C176:C178"/>
    <mergeCell ref="J168:K168"/>
    <mergeCell ref="D226:E226"/>
    <mergeCell ref="H164:I164"/>
    <mergeCell ref="B208:B209"/>
    <mergeCell ref="C208:C209"/>
    <mergeCell ref="H208:H209"/>
    <mergeCell ref="B146:C146"/>
    <mergeCell ref="B147:C147"/>
    <mergeCell ref="B148:C148"/>
    <mergeCell ref="B216:D216"/>
  </mergeCells>
  <pageMargins left="0.11811023622047245" right="0.11811023622047245" top="0.15748031496062992" bottom="7.874015748031496E-2" header="0.31496062992125984" footer="0.31496062992125984"/>
  <pageSetup paperSize="9" scale="63" fitToHeight="7" orientation="landscape" r:id="rId1"/>
  <rowBreaks count="4" manualBreakCount="4">
    <brk id="138" max="15" man="1"/>
    <brk id="190" max="15" man="1"/>
    <brk id="232" max="15" man="1"/>
    <brk id="2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13" workbookViewId="0">
      <selection activeCell="A2" sqref="A2:XFD27"/>
    </sheetView>
  </sheetViews>
  <sheetFormatPr defaultRowHeight="15" x14ac:dyDescent="0.25"/>
  <cols>
    <col min="3" max="3" width="12" customWidth="1"/>
    <col min="4" max="4" width="10.7109375" customWidth="1"/>
    <col min="5" max="5" width="8.5703125" customWidth="1"/>
    <col min="6" max="6" width="8.42578125" customWidth="1"/>
    <col min="7" max="7" width="12.85546875" customWidth="1"/>
    <col min="8" max="8" width="7.140625" bestFit="1" customWidth="1"/>
  </cols>
  <sheetData>
    <row r="2" spans="1:10" ht="18.75" customHeight="1" x14ac:dyDescent="0.25">
      <c r="A2" s="138" t="s">
        <v>244</v>
      </c>
      <c r="B2" s="138"/>
      <c r="C2" s="138"/>
      <c r="D2" s="138"/>
      <c r="E2" s="138"/>
      <c r="F2" s="138"/>
      <c r="G2" s="138"/>
      <c r="H2" s="138"/>
      <c r="I2" s="138"/>
    </row>
    <row r="3" spans="1:10" ht="15.75" thickBot="1" x14ac:dyDescent="0.3">
      <c r="A3" s="724" t="s">
        <v>245</v>
      </c>
      <c r="B3" s="724"/>
      <c r="C3" s="724"/>
      <c r="D3" s="724"/>
      <c r="E3" s="724"/>
      <c r="F3" s="724"/>
      <c r="G3" s="724"/>
      <c r="H3" s="727" t="s">
        <v>103</v>
      </c>
      <c r="I3" s="727"/>
      <c r="J3" s="727"/>
    </row>
    <row r="4" spans="1:10" ht="60.75" thickBot="1" x14ac:dyDescent="0.3">
      <c r="A4" s="730" t="s">
        <v>105</v>
      </c>
      <c r="B4" s="730" t="s">
        <v>246</v>
      </c>
      <c r="C4" s="141" t="s">
        <v>247</v>
      </c>
      <c r="D4" s="715" t="s">
        <v>248</v>
      </c>
      <c r="E4" s="717"/>
      <c r="F4" s="715" t="s">
        <v>249</v>
      </c>
      <c r="G4" s="716"/>
      <c r="H4" s="717"/>
      <c r="I4" s="141" t="s">
        <v>250</v>
      </c>
      <c r="J4" s="141" t="s">
        <v>251</v>
      </c>
    </row>
    <row r="5" spans="1:10" ht="60.75" thickBot="1" x14ac:dyDescent="0.3">
      <c r="A5" s="731"/>
      <c r="B5" s="731"/>
      <c r="C5" s="142" t="s">
        <v>252</v>
      </c>
      <c r="D5" s="142" t="s">
        <v>252</v>
      </c>
      <c r="E5" s="143" t="s">
        <v>253</v>
      </c>
      <c r="F5" s="142" t="s">
        <v>252</v>
      </c>
      <c r="G5" s="142" t="s">
        <v>253</v>
      </c>
      <c r="H5" s="142" t="s">
        <v>254</v>
      </c>
      <c r="I5" s="142" t="s">
        <v>252</v>
      </c>
      <c r="J5" s="142" t="s">
        <v>252</v>
      </c>
    </row>
    <row r="6" spans="1:10" ht="15.75" thickBot="1" x14ac:dyDescent="0.3">
      <c r="A6" s="139" t="s">
        <v>230</v>
      </c>
      <c r="B6" s="140" t="s">
        <v>233</v>
      </c>
      <c r="C6" s="140"/>
      <c r="D6" s="140"/>
      <c r="E6" s="140"/>
      <c r="F6" s="140"/>
      <c r="G6" s="140"/>
      <c r="H6" s="140"/>
      <c r="I6" s="140"/>
      <c r="J6" s="140"/>
    </row>
    <row r="8" spans="1:10" ht="15.75" thickBot="1" x14ac:dyDescent="0.3">
      <c r="A8" s="724" t="s">
        <v>273</v>
      </c>
      <c r="B8" s="724"/>
      <c r="C8" s="724"/>
      <c r="D8" s="724"/>
      <c r="E8" s="724"/>
      <c r="F8" s="724"/>
      <c r="G8" s="724"/>
      <c r="H8" s="728"/>
      <c r="I8" s="728"/>
      <c r="J8" s="728"/>
    </row>
    <row r="9" spans="1:10" ht="15.75" thickBot="1" x14ac:dyDescent="0.3">
      <c r="A9" s="729" t="s">
        <v>274</v>
      </c>
      <c r="B9" s="148" t="s">
        <v>255</v>
      </c>
      <c r="C9" s="716" t="s">
        <v>257</v>
      </c>
      <c r="D9" s="716"/>
      <c r="E9" s="716"/>
      <c r="F9" s="717"/>
      <c r="G9" s="718" t="s">
        <v>79</v>
      </c>
    </row>
    <row r="10" spans="1:10" ht="30.75" thickBot="1" x14ac:dyDescent="0.3">
      <c r="A10" s="719"/>
      <c r="B10" s="142" t="s">
        <v>256</v>
      </c>
      <c r="C10" s="142" t="s">
        <v>258</v>
      </c>
      <c r="D10" s="142" t="s">
        <v>259</v>
      </c>
      <c r="E10" s="142" t="s">
        <v>260</v>
      </c>
      <c r="F10" s="142" t="s">
        <v>261</v>
      </c>
      <c r="G10" s="719"/>
    </row>
    <row r="11" spans="1:10" ht="30.75" thickBot="1" x14ac:dyDescent="0.3">
      <c r="A11" s="144" t="s">
        <v>262</v>
      </c>
      <c r="B11" s="140"/>
      <c r="C11" s="140"/>
      <c r="D11" s="140"/>
      <c r="E11" s="140"/>
      <c r="F11" s="140"/>
      <c r="G11" s="145"/>
    </row>
    <row r="12" spans="1:10" ht="30.75" thickBot="1" x14ac:dyDescent="0.3">
      <c r="A12" s="144" t="s">
        <v>263</v>
      </c>
      <c r="B12" s="140"/>
      <c r="C12" s="140"/>
      <c r="D12" s="140"/>
      <c r="E12" s="140"/>
      <c r="F12" s="140"/>
      <c r="G12" s="140"/>
    </row>
    <row r="13" spans="1:10" ht="45.75" thickBot="1" x14ac:dyDescent="0.3">
      <c r="A13" s="144" t="s">
        <v>264</v>
      </c>
      <c r="B13" s="140"/>
      <c r="C13" s="140"/>
      <c r="D13" s="140"/>
      <c r="E13" s="140"/>
      <c r="F13" s="140"/>
      <c r="G13" s="140"/>
    </row>
    <row r="14" spans="1:10" ht="15.75" thickBot="1" x14ac:dyDescent="0.3">
      <c r="A14" s="144" t="s">
        <v>265</v>
      </c>
      <c r="B14" s="140"/>
      <c r="C14" s="140"/>
      <c r="D14" s="140"/>
      <c r="E14" s="140"/>
      <c r="F14" s="140"/>
      <c r="G14" s="145"/>
    </row>
    <row r="17" spans="1:9" ht="18.75" customHeight="1" x14ac:dyDescent="0.25">
      <c r="A17" s="725" t="s">
        <v>266</v>
      </c>
      <c r="B17" s="726"/>
      <c r="C17" s="726"/>
      <c r="D17" s="726"/>
      <c r="E17" s="726"/>
      <c r="F17" s="726"/>
      <c r="G17" s="726"/>
      <c r="H17" s="726"/>
      <c r="I17" s="726"/>
    </row>
    <row r="18" spans="1:9" ht="18.75" customHeight="1" thickBot="1" x14ac:dyDescent="0.3">
      <c r="A18" s="147"/>
      <c r="E18" s="723" t="s">
        <v>103</v>
      </c>
      <c r="F18" s="723"/>
      <c r="G18" s="723"/>
    </row>
    <row r="19" spans="1:9" ht="15.75" thickBot="1" x14ac:dyDescent="0.3">
      <c r="A19" s="718" t="s">
        <v>267</v>
      </c>
      <c r="B19" s="718" t="s">
        <v>255</v>
      </c>
      <c r="C19" s="715" t="s">
        <v>257</v>
      </c>
      <c r="D19" s="716"/>
      <c r="E19" s="716"/>
      <c r="F19" s="717"/>
      <c r="G19" s="718" t="s">
        <v>79</v>
      </c>
    </row>
    <row r="20" spans="1:9" ht="30.75" thickBot="1" x14ac:dyDescent="0.3">
      <c r="A20" s="719"/>
      <c r="B20" s="719"/>
      <c r="C20" s="142" t="s">
        <v>258</v>
      </c>
      <c r="D20" s="142" t="s">
        <v>259</v>
      </c>
      <c r="E20" s="142" t="s">
        <v>260</v>
      </c>
      <c r="F20" s="142" t="s">
        <v>261</v>
      </c>
      <c r="G20" s="719"/>
    </row>
    <row r="21" spans="1:9" ht="15.75" thickBot="1" x14ac:dyDescent="0.3">
      <c r="A21" s="144" t="s">
        <v>268</v>
      </c>
      <c r="B21" s="140">
        <v>1900</v>
      </c>
      <c r="C21" s="140"/>
      <c r="D21" s="140"/>
      <c r="E21" s="140"/>
      <c r="F21" s="140"/>
      <c r="G21" s="145"/>
    </row>
    <row r="22" spans="1:9" ht="15.75" thickBot="1" x14ac:dyDescent="0.3">
      <c r="A22" s="144" t="s">
        <v>191</v>
      </c>
      <c r="B22" s="140">
        <v>227</v>
      </c>
      <c r="C22" s="140"/>
      <c r="D22" s="140"/>
      <c r="E22" s="140"/>
      <c r="F22" s="140"/>
      <c r="G22" s="145"/>
    </row>
    <row r="23" spans="1:9" ht="15.75" thickBot="1" x14ac:dyDescent="0.3">
      <c r="A23" s="144" t="s">
        <v>269</v>
      </c>
      <c r="B23" s="140">
        <v>200</v>
      </c>
      <c r="C23" s="140"/>
      <c r="D23" s="140"/>
      <c r="E23" s="140"/>
      <c r="F23" s="140"/>
      <c r="G23" s="145"/>
    </row>
    <row r="24" spans="1:9" ht="15.75" thickBot="1" x14ac:dyDescent="0.3">
      <c r="A24" s="144" t="s">
        <v>193</v>
      </c>
      <c r="B24" s="140">
        <v>100</v>
      </c>
      <c r="C24" s="140"/>
      <c r="D24" s="140"/>
      <c r="E24" s="140"/>
      <c r="F24" s="140"/>
      <c r="G24" s="145"/>
    </row>
    <row r="25" spans="1:9" ht="15.75" thickBot="1" x14ac:dyDescent="0.3">
      <c r="A25" s="144" t="s">
        <v>194</v>
      </c>
      <c r="B25" s="146" t="s">
        <v>230</v>
      </c>
      <c r="C25" s="146"/>
      <c r="D25" s="146"/>
      <c r="E25" s="146"/>
      <c r="F25" s="146"/>
      <c r="G25" s="146"/>
    </row>
    <row r="26" spans="1:9" ht="15.75" thickBot="1" x14ac:dyDescent="0.3">
      <c r="A26" s="144" t="s">
        <v>270</v>
      </c>
      <c r="B26" s="140">
        <v>180</v>
      </c>
      <c r="C26" s="140"/>
      <c r="D26" s="140"/>
      <c r="E26" s="140"/>
      <c r="F26" s="140"/>
      <c r="G26" s="145"/>
    </row>
    <row r="27" spans="1:9" ht="60.75" thickBot="1" x14ac:dyDescent="0.3">
      <c r="A27" s="144" t="s">
        <v>271</v>
      </c>
      <c r="B27" s="720" t="s">
        <v>272</v>
      </c>
      <c r="C27" s="721"/>
      <c r="D27" s="721"/>
      <c r="E27" s="721"/>
      <c r="F27" s="721"/>
      <c r="G27" s="722"/>
    </row>
  </sheetData>
  <mergeCells count="18">
    <mergeCell ref="H3:J3"/>
    <mergeCell ref="H8:J8"/>
    <mergeCell ref="A9:A10"/>
    <mergeCell ref="C9:F9"/>
    <mergeCell ref="G9:G10"/>
    <mergeCell ref="A3:G3"/>
    <mergeCell ref="A4:A5"/>
    <mergeCell ref="B4:B5"/>
    <mergeCell ref="D4:E4"/>
    <mergeCell ref="F4:H4"/>
    <mergeCell ref="C19:F19"/>
    <mergeCell ref="G19:G20"/>
    <mergeCell ref="B27:G27"/>
    <mergeCell ref="E18:G18"/>
    <mergeCell ref="A8:G8"/>
    <mergeCell ref="A17:I17"/>
    <mergeCell ref="A19:A20"/>
    <mergeCell ref="B19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XFD13"/>
    </sheetView>
  </sheetViews>
  <sheetFormatPr defaultRowHeight="15" x14ac:dyDescent="0.25"/>
  <cols>
    <col min="1" max="1" width="19.7109375" customWidth="1"/>
    <col min="2" max="2" width="12.140625" customWidth="1"/>
    <col min="3" max="3" width="16.42578125" customWidth="1"/>
    <col min="4" max="4" width="15.85546875" customWidth="1"/>
    <col min="5" max="5" width="15.28515625" customWidth="1"/>
    <col min="7" max="7" width="9.42578125" customWidth="1"/>
    <col min="8" max="8" width="10.7109375" bestFit="1" customWidth="1"/>
    <col min="13" max="13" width="9.85546875" customWidth="1"/>
    <col min="14" max="14" width="10.7109375" bestFit="1" customWidth="1"/>
  </cols>
  <sheetData>
    <row r="1" spans="1:14" ht="18.75" customHeight="1" x14ac:dyDescent="0.25">
      <c r="A1" s="725" t="s">
        <v>275</v>
      </c>
      <c r="B1" s="726"/>
      <c r="C1" s="726"/>
      <c r="D1" s="726"/>
      <c r="E1" s="726"/>
      <c r="F1" s="726"/>
      <c r="G1" s="726"/>
      <c r="H1" s="726"/>
      <c r="I1" s="726"/>
    </row>
    <row r="2" spans="1:14" ht="15.75" thickBot="1" x14ac:dyDescent="0.3"/>
    <row r="3" spans="1:14" ht="16.5" thickBot="1" x14ac:dyDescent="0.3">
      <c r="A3" s="743" t="s">
        <v>276</v>
      </c>
      <c r="B3" s="743" t="s">
        <v>277</v>
      </c>
      <c r="C3" s="746" t="s">
        <v>278</v>
      </c>
      <c r="D3" s="747"/>
      <c r="E3" s="747"/>
      <c r="F3" s="747"/>
      <c r="G3" s="747"/>
      <c r="H3" s="748"/>
      <c r="I3" s="746" t="s">
        <v>279</v>
      </c>
      <c r="J3" s="747"/>
      <c r="K3" s="747"/>
      <c r="L3" s="747"/>
      <c r="M3" s="747"/>
      <c r="N3" s="748"/>
    </row>
    <row r="4" spans="1:14" ht="63" customHeight="1" thickBot="1" x14ac:dyDescent="0.3">
      <c r="A4" s="744"/>
      <c r="B4" s="744"/>
      <c r="C4" s="749" t="s">
        <v>280</v>
      </c>
      <c r="D4" s="750"/>
      <c r="E4" s="737" t="s">
        <v>281</v>
      </c>
      <c r="F4" s="750"/>
      <c r="G4" s="737" t="s">
        <v>282</v>
      </c>
      <c r="H4" s="738"/>
      <c r="I4" s="749" t="s">
        <v>280</v>
      </c>
      <c r="J4" s="750"/>
      <c r="K4" s="737" t="s">
        <v>283</v>
      </c>
      <c r="L4" s="750"/>
      <c r="M4" s="737" t="s">
        <v>282</v>
      </c>
      <c r="N4" s="738"/>
    </row>
    <row r="5" spans="1:14" ht="16.5" thickBot="1" x14ac:dyDescent="0.3">
      <c r="A5" s="745"/>
      <c r="B5" s="745"/>
      <c r="C5" s="149" t="s">
        <v>284</v>
      </c>
      <c r="D5" s="149" t="s">
        <v>81</v>
      </c>
      <c r="E5" s="149" t="s">
        <v>133</v>
      </c>
      <c r="F5" s="149" t="s">
        <v>81</v>
      </c>
      <c r="G5" s="149" t="s">
        <v>133</v>
      </c>
      <c r="H5" s="150" t="s">
        <v>14</v>
      </c>
      <c r="I5" s="149" t="s">
        <v>133</v>
      </c>
      <c r="J5" s="149" t="s">
        <v>81</v>
      </c>
      <c r="K5" s="149" t="s">
        <v>133</v>
      </c>
      <c r="L5" s="149" t="s">
        <v>81</v>
      </c>
      <c r="M5" s="149" t="s">
        <v>133</v>
      </c>
      <c r="N5" s="150" t="s">
        <v>81</v>
      </c>
    </row>
    <row r="6" spans="1:14" ht="16.5" thickBot="1" x14ac:dyDescent="0.3">
      <c r="A6" s="151">
        <v>1</v>
      </c>
      <c r="B6" s="152" t="s">
        <v>285</v>
      </c>
      <c r="C6" s="153">
        <v>129285</v>
      </c>
      <c r="D6" s="153">
        <v>154169</v>
      </c>
      <c r="E6" s="153">
        <v>30389</v>
      </c>
      <c r="F6" s="153">
        <v>74320</v>
      </c>
      <c r="G6" s="154">
        <f>E6/C6*100</f>
        <v>23.505433731678075</v>
      </c>
      <c r="H6" s="154">
        <f>F6/D6*100</f>
        <v>48.206837950560747</v>
      </c>
      <c r="I6" s="153">
        <v>143501</v>
      </c>
      <c r="J6" s="153">
        <v>187841</v>
      </c>
      <c r="K6" s="153">
        <v>47244</v>
      </c>
      <c r="L6" s="153">
        <v>102401</v>
      </c>
      <c r="M6" s="155">
        <f>K6/I6</f>
        <v>0.3292241865910342</v>
      </c>
      <c r="N6" s="155">
        <f>L6/J6</f>
        <v>0.54514722557908013</v>
      </c>
    </row>
    <row r="7" spans="1:14" ht="33.75" customHeight="1" thickBot="1" x14ac:dyDescent="0.3">
      <c r="A7" s="151"/>
      <c r="B7" s="152" t="s">
        <v>27</v>
      </c>
      <c r="C7" s="153">
        <v>96765</v>
      </c>
      <c r="D7" s="153">
        <v>101466</v>
      </c>
      <c r="E7" s="153">
        <v>27395</v>
      </c>
      <c r="F7" s="163">
        <v>66899.549999999988</v>
      </c>
      <c r="G7" s="154">
        <f t="shared" ref="G7:H12" si="0">E7/C7*100</f>
        <v>28.310856198005478</v>
      </c>
      <c r="H7" s="154">
        <f t="shared" si="0"/>
        <v>65.932972621370695</v>
      </c>
      <c r="I7" s="153">
        <v>102862</v>
      </c>
      <c r="J7" s="153">
        <v>117956</v>
      </c>
      <c r="K7" s="153">
        <v>29896</v>
      </c>
      <c r="L7" s="153">
        <v>73229</v>
      </c>
      <c r="M7" s="155">
        <f t="shared" ref="M7:N13" si="1">K7/I7</f>
        <v>0.29064183080243433</v>
      </c>
      <c r="N7" s="155">
        <f t="shared" si="1"/>
        <v>0.62081623656278617</v>
      </c>
    </row>
    <row r="8" spans="1:14" ht="34.5" customHeight="1" thickBot="1" x14ac:dyDescent="0.3">
      <c r="A8" s="151"/>
      <c r="B8" s="152" t="s">
        <v>286</v>
      </c>
      <c r="C8" s="153">
        <v>32520</v>
      </c>
      <c r="D8" s="153">
        <v>52702</v>
      </c>
      <c r="E8" s="153">
        <v>2994</v>
      </c>
      <c r="F8" s="163">
        <v>7420.25</v>
      </c>
      <c r="G8" s="154">
        <f t="shared" si="0"/>
        <v>9.206642066420665</v>
      </c>
      <c r="H8" s="154">
        <f t="shared" si="0"/>
        <v>14.079636446434671</v>
      </c>
      <c r="I8" s="153">
        <v>40639</v>
      </c>
      <c r="J8" s="153">
        <v>69885</v>
      </c>
      <c r="K8" s="153">
        <v>17348</v>
      </c>
      <c r="L8" s="153">
        <v>29172</v>
      </c>
      <c r="M8" s="155">
        <f t="shared" si="1"/>
        <v>0.42688058269150325</v>
      </c>
      <c r="N8" s="155">
        <f t="shared" si="1"/>
        <v>0.41742863275380981</v>
      </c>
    </row>
    <row r="9" spans="1:14" ht="16.5" thickBot="1" x14ac:dyDescent="0.3">
      <c r="A9" s="151">
        <v>2</v>
      </c>
      <c r="B9" s="152" t="s">
        <v>287</v>
      </c>
      <c r="C9" s="153">
        <v>18169</v>
      </c>
      <c r="D9" s="153">
        <v>73270</v>
      </c>
      <c r="E9" s="153">
        <v>19547</v>
      </c>
      <c r="F9" s="153">
        <v>201603</v>
      </c>
      <c r="G9" s="154">
        <f t="shared" si="0"/>
        <v>107.58434696461006</v>
      </c>
      <c r="H9" s="154">
        <f t="shared" si="0"/>
        <v>275.15081206496518</v>
      </c>
      <c r="I9" s="153">
        <v>16183</v>
      </c>
      <c r="J9" s="153">
        <v>203368</v>
      </c>
      <c r="K9" s="153">
        <v>20899</v>
      </c>
      <c r="L9" s="153">
        <v>250723</v>
      </c>
      <c r="M9" s="155">
        <f t="shared" si="1"/>
        <v>1.2914169189890625</v>
      </c>
      <c r="N9" s="155">
        <f t="shared" si="1"/>
        <v>1.2328537429684119</v>
      </c>
    </row>
    <row r="10" spans="1:14" ht="24" customHeight="1" thickBot="1" x14ac:dyDescent="0.3">
      <c r="A10" s="151">
        <v>3</v>
      </c>
      <c r="B10" s="152" t="s">
        <v>288</v>
      </c>
      <c r="C10" s="153">
        <v>3254</v>
      </c>
      <c r="D10" s="153">
        <v>14858</v>
      </c>
      <c r="E10" s="153">
        <v>1042</v>
      </c>
      <c r="F10" s="153">
        <v>3724</v>
      </c>
      <c r="G10" s="154">
        <f t="shared" si="0"/>
        <v>32.022126613398896</v>
      </c>
      <c r="H10" s="154">
        <f t="shared" si="0"/>
        <v>25.063938618925828</v>
      </c>
      <c r="I10" s="153">
        <v>3311</v>
      </c>
      <c r="J10" s="153">
        <v>8581</v>
      </c>
      <c r="K10" s="153">
        <v>986</v>
      </c>
      <c r="L10" s="153">
        <v>3641</v>
      </c>
      <c r="M10" s="155">
        <f t="shared" si="1"/>
        <v>0.29779522802778619</v>
      </c>
      <c r="N10" s="155">
        <f t="shared" si="1"/>
        <v>0.42430952103484443</v>
      </c>
    </row>
    <row r="11" spans="1:14" ht="16.5" thickBot="1" x14ac:dyDescent="0.3">
      <c r="A11" s="151">
        <v>4</v>
      </c>
      <c r="B11" s="152" t="s">
        <v>289</v>
      </c>
      <c r="C11" s="153">
        <v>8360</v>
      </c>
      <c r="D11" s="153">
        <v>61458</v>
      </c>
      <c r="E11" s="153">
        <v>7763</v>
      </c>
      <c r="F11" s="153">
        <v>72393</v>
      </c>
      <c r="G11" s="154">
        <f t="shared" si="0"/>
        <v>92.858851674641159</v>
      </c>
      <c r="H11" s="154">
        <f t="shared" si="0"/>
        <v>117.79263887532949</v>
      </c>
      <c r="I11" s="153">
        <v>8798</v>
      </c>
      <c r="J11" s="153">
        <v>82698</v>
      </c>
      <c r="K11" s="153">
        <v>7979</v>
      </c>
      <c r="L11" s="153">
        <v>84227</v>
      </c>
      <c r="M11" s="155">
        <f t="shared" si="1"/>
        <v>0.90691066151398048</v>
      </c>
      <c r="N11" s="155">
        <f t="shared" si="1"/>
        <v>1.018488959829742</v>
      </c>
    </row>
    <row r="12" spans="1:14" ht="16.5" thickBot="1" x14ac:dyDescent="0.3">
      <c r="A12" s="151">
        <v>5</v>
      </c>
      <c r="B12" s="152" t="s">
        <v>195</v>
      </c>
      <c r="C12" s="153">
        <v>42764</v>
      </c>
      <c r="D12" s="153">
        <v>115912</v>
      </c>
      <c r="E12" s="153">
        <v>13880</v>
      </c>
      <c r="F12" s="153">
        <v>9919</v>
      </c>
      <c r="G12" s="154">
        <f t="shared" si="0"/>
        <v>32.457206996539142</v>
      </c>
      <c r="H12" s="154">
        <f t="shared" si="0"/>
        <v>8.5573538546483547</v>
      </c>
      <c r="I12" s="153">
        <v>14480</v>
      </c>
      <c r="J12" s="153">
        <v>10337</v>
      </c>
      <c r="K12" s="153">
        <v>9211</v>
      </c>
      <c r="L12" s="153">
        <v>17622</v>
      </c>
      <c r="M12" s="155">
        <f t="shared" si="1"/>
        <v>0.63611878453038673</v>
      </c>
      <c r="N12" s="155">
        <f t="shared" si="1"/>
        <v>1.7047499274451001</v>
      </c>
    </row>
    <row r="13" spans="1:14" ht="72" customHeight="1" thickBot="1" x14ac:dyDescent="0.3">
      <c r="A13" s="151"/>
      <c r="B13" s="150" t="s">
        <v>290</v>
      </c>
      <c r="C13" s="149">
        <f>C6+C9+C10+C11+C12</f>
        <v>201832</v>
      </c>
      <c r="D13" s="149">
        <f t="shared" ref="D13" si="2">D6+D9+D10+D11+D12</f>
        <v>419667</v>
      </c>
      <c r="E13" s="149">
        <f t="shared" ref="E13" si="3">E6+E9+E10+E11+E12</f>
        <v>72621</v>
      </c>
      <c r="F13" s="149">
        <f t="shared" ref="F13" si="4">F6+F9+F10+F11+F12</f>
        <v>361959</v>
      </c>
      <c r="G13" s="156">
        <f>E13/C13%</f>
        <v>35.980914820246539</v>
      </c>
      <c r="H13" s="156">
        <f>F13/D13%</f>
        <v>86.249097498731132</v>
      </c>
      <c r="I13" s="149">
        <f>I6+I9+I10+I11+I12</f>
        <v>186273</v>
      </c>
      <c r="J13" s="149">
        <f t="shared" ref="J13:L13" si="5">J6+J9+J10+J11+J12</f>
        <v>492825</v>
      </c>
      <c r="K13" s="149">
        <f t="shared" si="5"/>
        <v>86319</v>
      </c>
      <c r="L13" s="149">
        <f t="shared" si="5"/>
        <v>458614</v>
      </c>
      <c r="M13" s="162">
        <f t="shared" si="1"/>
        <v>0.46340049282504708</v>
      </c>
      <c r="N13" s="162">
        <f t="shared" si="1"/>
        <v>0.93058184954091205</v>
      </c>
    </row>
    <row r="19" spans="1:5" ht="15.75" thickBot="1" x14ac:dyDescent="0.3"/>
    <row r="20" spans="1:5" ht="30.75" thickBot="1" x14ac:dyDescent="0.3">
      <c r="A20" s="157" t="s">
        <v>7</v>
      </c>
      <c r="B20" s="739" t="s">
        <v>291</v>
      </c>
      <c r="C20" s="740"/>
      <c r="D20" s="158" t="s">
        <v>292</v>
      </c>
      <c r="E20" s="158" t="s">
        <v>293</v>
      </c>
    </row>
    <row r="21" spans="1:5" ht="15.75" thickBot="1" x14ac:dyDescent="0.3">
      <c r="A21" s="734" t="s">
        <v>182</v>
      </c>
      <c r="B21" s="735"/>
      <c r="C21" s="735"/>
      <c r="D21" s="735"/>
      <c r="E21" s="736"/>
    </row>
    <row r="22" spans="1:5" ht="15.75" thickBot="1" x14ac:dyDescent="0.3">
      <c r="A22" s="732" t="s">
        <v>108</v>
      </c>
      <c r="B22" s="733"/>
      <c r="C22" s="159">
        <v>113211</v>
      </c>
      <c r="D22" s="159">
        <v>3797</v>
      </c>
      <c r="E22" s="160">
        <f>D22/C22</f>
        <v>3.3539143722783119E-2</v>
      </c>
    </row>
    <row r="23" spans="1:5" ht="15.75" thickBot="1" x14ac:dyDescent="0.3">
      <c r="A23" s="732" t="s">
        <v>183</v>
      </c>
      <c r="B23" s="733"/>
      <c r="C23" s="159">
        <v>72107</v>
      </c>
      <c r="D23" s="159">
        <v>7115</v>
      </c>
      <c r="E23" s="160">
        <f t="shared" ref="E23:E29" si="6">D23/C23</f>
        <v>9.8672805691541743E-2</v>
      </c>
    </row>
    <row r="24" spans="1:5" ht="15.75" thickBot="1" x14ac:dyDescent="0.3">
      <c r="A24" s="732" t="s">
        <v>184</v>
      </c>
      <c r="B24" s="733"/>
      <c r="C24" s="159">
        <v>633701</v>
      </c>
      <c r="D24" s="159">
        <v>21615</v>
      </c>
      <c r="E24" s="160">
        <f t="shared" si="6"/>
        <v>3.4109146111494223E-2</v>
      </c>
    </row>
    <row r="25" spans="1:5" ht="15.75" thickBot="1" x14ac:dyDescent="0.3">
      <c r="A25" s="732" t="s">
        <v>289</v>
      </c>
      <c r="B25" s="733"/>
      <c r="C25" s="159">
        <v>576212</v>
      </c>
      <c r="D25" s="159">
        <v>3750</v>
      </c>
      <c r="E25" s="160">
        <f t="shared" si="6"/>
        <v>6.5080213532519278E-3</v>
      </c>
    </row>
    <row r="26" spans="1:5" ht="15.75" thickBot="1" x14ac:dyDescent="0.3">
      <c r="A26" s="732" t="s">
        <v>288</v>
      </c>
      <c r="B26" s="733"/>
      <c r="C26" s="159">
        <v>14175</v>
      </c>
      <c r="D26" s="159">
        <v>443</v>
      </c>
      <c r="E26" s="160">
        <f t="shared" si="6"/>
        <v>3.1252204585537915E-2</v>
      </c>
    </row>
    <row r="27" spans="1:5" ht="15.75" thickBot="1" x14ac:dyDescent="0.3">
      <c r="A27" s="732" t="s">
        <v>185</v>
      </c>
      <c r="B27" s="733"/>
      <c r="C27" s="159">
        <v>37052</v>
      </c>
      <c r="D27" s="159">
        <v>4827</v>
      </c>
      <c r="E27" s="160">
        <f t="shared" si="6"/>
        <v>0.13027636834718773</v>
      </c>
    </row>
    <row r="28" spans="1:5" ht="15.75" thickBot="1" x14ac:dyDescent="0.3">
      <c r="A28" s="732" t="s">
        <v>93</v>
      </c>
      <c r="B28" s="733"/>
      <c r="C28" s="159">
        <v>2988298</v>
      </c>
      <c r="D28" s="159">
        <v>46844</v>
      </c>
      <c r="E28" s="160">
        <f t="shared" si="6"/>
        <v>1.5675812787078129E-2</v>
      </c>
    </row>
    <row r="29" spans="1:5" ht="15.75" thickBot="1" x14ac:dyDescent="0.3">
      <c r="A29" s="741" t="s">
        <v>186</v>
      </c>
      <c r="B29" s="742"/>
      <c r="C29" s="161">
        <f>SUM(C22:C28)</f>
        <v>4434756</v>
      </c>
      <c r="D29" s="161">
        <f>SUM(D22:D28)</f>
        <v>88391</v>
      </c>
      <c r="E29" s="160">
        <f t="shared" si="6"/>
        <v>1.9931423510109687E-2</v>
      </c>
    </row>
    <row r="30" spans="1:5" ht="15.75" thickBot="1" x14ac:dyDescent="0.3">
      <c r="A30" s="734" t="s">
        <v>187</v>
      </c>
      <c r="B30" s="735"/>
      <c r="C30" s="735"/>
      <c r="D30" s="735"/>
      <c r="E30" s="736"/>
    </row>
    <row r="31" spans="1:5" ht="15.75" thickBot="1" x14ac:dyDescent="0.3">
      <c r="A31" s="732" t="s">
        <v>188</v>
      </c>
      <c r="B31" s="733"/>
      <c r="C31" s="159">
        <v>554.14</v>
      </c>
      <c r="D31" s="159">
        <v>13.05</v>
      </c>
      <c r="E31" s="160">
        <v>2.3599999999999999E-2</v>
      </c>
    </row>
    <row r="32" spans="1:5" ht="15.75" thickBot="1" x14ac:dyDescent="0.3">
      <c r="A32" s="734" t="s">
        <v>189</v>
      </c>
      <c r="B32" s="735"/>
      <c r="C32" s="735"/>
      <c r="D32" s="735"/>
      <c r="E32" s="736"/>
    </row>
    <row r="33" spans="1:5" ht="15.75" thickBot="1" x14ac:dyDescent="0.3">
      <c r="A33" s="732" t="s">
        <v>190</v>
      </c>
      <c r="B33" s="733"/>
      <c r="C33" s="159">
        <v>10289</v>
      </c>
      <c r="D33" s="159">
        <v>1274</v>
      </c>
      <c r="E33" s="160">
        <v>0.12379999999999999</v>
      </c>
    </row>
    <row r="34" spans="1:5" ht="15.75" thickBot="1" x14ac:dyDescent="0.3">
      <c r="A34" s="732" t="s">
        <v>191</v>
      </c>
      <c r="B34" s="733"/>
      <c r="C34" s="159">
        <v>39.19</v>
      </c>
      <c r="D34" s="159">
        <v>1.57</v>
      </c>
      <c r="E34" s="160">
        <v>0.04</v>
      </c>
    </row>
    <row r="35" spans="1:5" ht="15.75" thickBot="1" x14ac:dyDescent="0.3">
      <c r="A35" s="732" t="s">
        <v>269</v>
      </c>
      <c r="B35" s="733"/>
      <c r="C35" s="159">
        <v>30.19</v>
      </c>
      <c r="D35" s="159">
        <v>1.87</v>
      </c>
      <c r="E35" s="160">
        <v>6.1899999999999997E-2</v>
      </c>
    </row>
    <row r="36" spans="1:5" ht="15.75" thickBot="1" x14ac:dyDescent="0.3">
      <c r="A36" s="732" t="s">
        <v>193</v>
      </c>
      <c r="B36" s="733"/>
      <c r="C36" s="159">
        <v>2.5</v>
      </c>
      <c r="D36" s="159" t="s">
        <v>230</v>
      </c>
      <c r="E36" s="159" t="s">
        <v>230</v>
      </c>
    </row>
    <row r="37" spans="1:5" ht="15.75" thickBot="1" x14ac:dyDescent="0.3">
      <c r="A37" s="732" t="s">
        <v>194</v>
      </c>
      <c r="B37" s="733"/>
      <c r="C37" s="159" t="s">
        <v>230</v>
      </c>
      <c r="D37" s="159" t="s">
        <v>230</v>
      </c>
      <c r="E37" s="159" t="s">
        <v>230</v>
      </c>
    </row>
  </sheetData>
  <mergeCells count="29">
    <mergeCell ref="A1:I1"/>
    <mergeCell ref="A3:A5"/>
    <mergeCell ref="B3:B5"/>
    <mergeCell ref="C3:H3"/>
    <mergeCell ref="I3:N3"/>
    <mergeCell ref="C4:D4"/>
    <mergeCell ref="E4:F4"/>
    <mergeCell ref="G4:H4"/>
    <mergeCell ref="I4:J4"/>
    <mergeCell ref="K4:L4"/>
    <mergeCell ref="A30:E30"/>
    <mergeCell ref="M4:N4"/>
    <mergeCell ref="B20:C20"/>
    <mergeCell ref="A21:E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1:B31"/>
    <mergeCell ref="A32:E32"/>
    <mergeCell ref="A33:B33"/>
    <mergeCell ref="A34:B34"/>
    <mergeCell ref="A35:B35"/>
    <mergeCell ref="A36:B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16" workbookViewId="0">
      <selection activeCell="C9" sqref="C9:D9"/>
    </sheetView>
  </sheetViews>
  <sheetFormatPr defaultRowHeight="15" x14ac:dyDescent="0.25"/>
  <cols>
    <col min="2" max="2" width="23" customWidth="1"/>
    <col min="3" max="3" width="11.5703125" customWidth="1"/>
    <col min="4" max="4" width="12.28515625" customWidth="1"/>
    <col min="5" max="5" width="13" bestFit="1" customWidth="1"/>
    <col min="7" max="7" width="10.7109375" customWidth="1"/>
    <col min="8" max="8" width="9.42578125" customWidth="1"/>
    <col min="12" max="12" width="15.5703125" bestFit="1" customWidth="1"/>
  </cols>
  <sheetData>
    <row r="1" spans="1:12" ht="47.25" customHeight="1" x14ac:dyDescent="0.25">
      <c r="B1" s="1" t="s">
        <v>0</v>
      </c>
    </row>
    <row r="2" spans="1:12" s="3" customFormat="1" ht="18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5.75" customHeight="1" x14ac:dyDescent="0.25">
      <c r="A4" s="4" t="s">
        <v>3</v>
      </c>
      <c r="B4" s="4"/>
      <c r="C4" s="6">
        <v>42643</v>
      </c>
      <c r="D4" s="5"/>
      <c r="E4" s="5"/>
      <c r="F4" s="5"/>
      <c r="G4" s="5"/>
      <c r="H4" s="5"/>
      <c r="I4" s="5"/>
      <c r="J4" s="5"/>
      <c r="K4" s="5"/>
      <c r="L4" s="5"/>
    </row>
    <row r="5" spans="1:12" ht="16.5" thickBot="1" x14ac:dyDescent="0.3">
      <c r="A5" s="7"/>
      <c r="B5" s="8" t="s">
        <v>4</v>
      </c>
      <c r="C5" s="7"/>
      <c r="D5" s="7"/>
      <c r="E5" s="7"/>
      <c r="F5" s="7"/>
      <c r="G5" s="7" t="s">
        <v>5</v>
      </c>
      <c r="H5" s="7"/>
      <c r="I5" s="7"/>
      <c r="J5" s="7"/>
    </row>
    <row r="6" spans="1:12" ht="30" customHeight="1" thickBot="1" x14ac:dyDescent="0.3">
      <c r="A6" s="9" t="s">
        <v>6</v>
      </c>
      <c r="B6" s="9" t="s">
        <v>7</v>
      </c>
      <c r="C6" s="765" t="s">
        <v>8</v>
      </c>
      <c r="D6" s="765"/>
      <c r="E6" s="766" t="s">
        <v>9</v>
      </c>
      <c r="F6" s="766"/>
      <c r="G6" s="766" t="s">
        <v>10</v>
      </c>
      <c r="H6" s="766"/>
      <c r="I6" s="765" t="s">
        <v>11</v>
      </c>
      <c r="J6" s="765"/>
      <c r="K6" s="767" t="s">
        <v>12</v>
      </c>
      <c r="L6" s="767"/>
    </row>
    <row r="7" spans="1:12" ht="27.75" customHeight="1" thickBot="1" x14ac:dyDescent="0.3">
      <c r="A7" s="10"/>
      <c r="B7" s="10"/>
      <c r="C7" s="765"/>
      <c r="D7" s="765"/>
      <c r="E7" s="766"/>
      <c r="F7" s="766"/>
      <c r="G7" s="766"/>
      <c r="H7" s="766"/>
      <c r="I7" s="765"/>
      <c r="J7" s="765"/>
      <c r="K7" s="767"/>
      <c r="L7" s="767"/>
    </row>
    <row r="8" spans="1:12" ht="39.75" customHeight="1" thickBot="1" x14ac:dyDescent="0.3">
      <c r="A8" s="11"/>
      <c r="B8" s="11"/>
      <c r="C8" s="12" t="s">
        <v>13</v>
      </c>
      <c r="D8" s="13" t="s">
        <v>14</v>
      </c>
      <c r="E8" s="12" t="s">
        <v>13</v>
      </c>
      <c r="F8" s="13" t="s">
        <v>14</v>
      </c>
      <c r="G8" s="12" t="s">
        <v>13</v>
      </c>
      <c r="H8" s="13" t="s">
        <v>14</v>
      </c>
      <c r="I8" s="14" t="s">
        <v>13</v>
      </c>
      <c r="J8" s="15" t="s">
        <v>15</v>
      </c>
      <c r="K8" s="16" t="s">
        <v>13</v>
      </c>
      <c r="L8" s="17" t="s">
        <v>15</v>
      </c>
    </row>
    <row r="9" spans="1:12" ht="15.75" x14ac:dyDescent="0.25">
      <c r="A9" s="10">
        <v>1</v>
      </c>
      <c r="B9" s="18" t="s">
        <v>16</v>
      </c>
      <c r="C9" s="768">
        <v>15</v>
      </c>
      <c r="D9" s="768"/>
      <c r="E9" s="769">
        <v>0</v>
      </c>
      <c r="F9" s="770"/>
      <c r="G9" s="768">
        <v>3</v>
      </c>
      <c r="H9" s="768"/>
      <c r="I9" s="771">
        <v>5</v>
      </c>
      <c r="J9" s="771"/>
      <c r="K9" s="772">
        <v>23</v>
      </c>
      <c r="L9" s="772"/>
    </row>
    <row r="10" spans="1:12" ht="15" customHeight="1" x14ac:dyDescent="0.25">
      <c r="A10" s="19">
        <v>2</v>
      </c>
      <c r="B10" s="19" t="s">
        <v>17</v>
      </c>
      <c r="C10" s="20"/>
      <c r="D10" s="20"/>
      <c r="E10" s="20"/>
      <c r="F10" s="20"/>
      <c r="G10" s="20"/>
      <c r="H10" s="20"/>
      <c r="I10" s="21"/>
      <c r="J10" s="20"/>
      <c r="K10" s="22"/>
      <c r="L10" s="23">
        <v>416986.8982696</v>
      </c>
    </row>
    <row r="11" spans="1:12" ht="15" customHeight="1" x14ac:dyDescent="0.25">
      <c r="A11" s="19">
        <v>3</v>
      </c>
      <c r="B11" s="19" t="s">
        <v>18</v>
      </c>
      <c r="C11" s="20"/>
      <c r="D11" s="20"/>
      <c r="E11" s="20"/>
      <c r="F11" s="20"/>
      <c r="G11" s="20"/>
      <c r="H11" s="20"/>
      <c r="I11" s="21"/>
      <c r="J11" s="20"/>
      <c r="K11" s="22">
        <v>54069</v>
      </c>
      <c r="L11" s="22">
        <v>425756.59064199997</v>
      </c>
    </row>
    <row r="12" spans="1:12" ht="15.75" customHeight="1" x14ac:dyDescent="0.25">
      <c r="A12" s="24"/>
      <c r="B12" s="24"/>
      <c r="C12" s="25"/>
      <c r="D12" s="25"/>
      <c r="E12" s="25"/>
      <c r="F12" s="25"/>
      <c r="G12" s="25"/>
      <c r="H12" s="25"/>
      <c r="I12" s="26"/>
      <c r="J12" s="26"/>
    </row>
    <row r="13" spans="1:12" ht="15.75" customHeight="1" x14ac:dyDescent="0.25">
      <c r="A13" s="24"/>
      <c r="B13" s="24"/>
      <c r="C13" s="25"/>
      <c r="D13" s="25"/>
      <c r="E13" s="25"/>
      <c r="F13" s="25"/>
      <c r="G13" s="25"/>
      <c r="H13" s="25"/>
      <c r="I13" s="26"/>
      <c r="J13" s="26"/>
    </row>
    <row r="14" spans="1:12" ht="15.75" customHeight="1" x14ac:dyDescent="0.25">
      <c r="A14" s="761" t="s">
        <v>19</v>
      </c>
      <c r="B14" s="761"/>
      <c r="C14" s="761"/>
      <c r="D14" s="761"/>
      <c r="E14" s="27">
        <v>42643</v>
      </c>
      <c r="F14" s="28"/>
      <c r="G14" s="29"/>
      <c r="H14" s="29"/>
    </row>
    <row r="15" spans="1:12" ht="31.5" customHeight="1" x14ac:dyDescent="0.25">
      <c r="A15" s="30" t="s">
        <v>6</v>
      </c>
      <c r="B15" s="30" t="s">
        <v>20</v>
      </c>
      <c r="C15" s="762" t="s">
        <v>21</v>
      </c>
      <c r="D15" s="762"/>
      <c r="E15" s="762"/>
      <c r="F15" s="762"/>
      <c r="G15" s="763"/>
      <c r="H15" s="763"/>
    </row>
    <row r="16" spans="1:12" ht="15.75" customHeight="1" x14ac:dyDescent="0.25">
      <c r="A16" s="764" t="s">
        <v>22</v>
      </c>
      <c r="B16" s="764"/>
      <c r="C16" s="764"/>
      <c r="D16" s="764"/>
      <c r="E16" s="764"/>
      <c r="F16" s="764"/>
      <c r="G16" s="31"/>
      <c r="H16" s="31"/>
    </row>
    <row r="17" spans="1:8" ht="15.75" x14ac:dyDescent="0.25">
      <c r="A17" s="30"/>
      <c r="B17" s="30"/>
      <c r="C17" s="762" t="s">
        <v>23</v>
      </c>
      <c r="D17" s="762"/>
      <c r="E17" s="762" t="s">
        <v>24</v>
      </c>
      <c r="F17" s="762"/>
      <c r="G17" s="31"/>
      <c r="H17" s="31"/>
    </row>
    <row r="18" spans="1:8" ht="15.75" x14ac:dyDescent="0.25">
      <c r="A18" s="32" t="s">
        <v>25</v>
      </c>
      <c r="B18" s="33" t="s">
        <v>26</v>
      </c>
      <c r="C18" s="758">
        <v>3847</v>
      </c>
      <c r="D18" s="758"/>
      <c r="E18" s="758">
        <v>4675.6762272000014</v>
      </c>
      <c r="F18" s="758"/>
      <c r="G18" s="24"/>
      <c r="H18" s="24"/>
    </row>
    <row r="19" spans="1:8" ht="15.75" x14ac:dyDescent="0.25">
      <c r="A19" s="34"/>
      <c r="B19" s="35" t="s">
        <v>27</v>
      </c>
      <c r="C19" s="758">
        <v>1870</v>
      </c>
      <c r="D19" s="758"/>
      <c r="E19" s="753">
        <v>2524.8366972000003</v>
      </c>
      <c r="F19" s="753"/>
      <c r="G19" s="36"/>
      <c r="H19" s="36"/>
    </row>
    <row r="20" spans="1:8" ht="15.75" x14ac:dyDescent="0.25">
      <c r="A20" s="34"/>
      <c r="B20" s="33" t="s">
        <v>28</v>
      </c>
      <c r="C20" s="758">
        <v>1977</v>
      </c>
      <c r="D20" s="758"/>
      <c r="E20" s="753">
        <v>2150.8395300000007</v>
      </c>
      <c r="F20" s="753"/>
      <c r="G20" s="24"/>
      <c r="H20" s="24"/>
    </row>
    <row r="21" spans="1:8" ht="45" x14ac:dyDescent="0.25">
      <c r="A21" s="37" t="s">
        <v>29</v>
      </c>
      <c r="B21" s="19" t="s">
        <v>30</v>
      </c>
      <c r="C21" s="758">
        <v>6259</v>
      </c>
      <c r="D21" s="758"/>
      <c r="E21" s="753">
        <v>61784.518480600003</v>
      </c>
      <c r="F21" s="753"/>
      <c r="G21" s="24"/>
      <c r="H21" s="24"/>
    </row>
    <row r="22" spans="1:8" ht="15.75" x14ac:dyDescent="0.25">
      <c r="A22" s="32" t="s">
        <v>31</v>
      </c>
      <c r="B22" s="33" t="s">
        <v>32</v>
      </c>
      <c r="C22" s="751">
        <v>0</v>
      </c>
      <c r="D22" s="752"/>
      <c r="E22" s="753">
        <v>0</v>
      </c>
      <c r="F22" s="753"/>
      <c r="G22" s="24"/>
      <c r="H22" s="24"/>
    </row>
    <row r="23" spans="1:8" ht="15.75" x14ac:dyDescent="0.25">
      <c r="A23" s="32" t="s">
        <v>33</v>
      </c>
      <c r="B23" s="33" t="s">
        <v>34</v>
      </c>
      <c r="C23" s="751">
        <v>7230</v>
      </c>
      <c r="D23" s="752"/>
      <c r="E23" s="753">
        <v>78280.991535900001</v>
      </c>
      <c r="F23" s="753"/>
      <c r="G23" s="24"/>
      <c r="H23" s="24"/>
    </row>
    <row r="24" spans="1:8" ht="15.75" x14ac:dyDescent="0.25">
      <c r="A24" s="32" t="s">
        <v>35</v>
      </c>
      <c r="B24" s="33" t="s">
        <v>36</v>
      </c>
      <c r="C24" s="751">
        <v>0</v>
      </c>
      <c r="D24" s="752"/>
      <c r="E24" s="751">
        <v>0</v>
      </c>
      <c r="F24" s="752"/>
      <c r="G24" s="24"/>
      <c r="H24" s="24"/>
    </row>
    <row r="25" spans="1:8" ht="15.75" x14ac:dyDescent="0.25">
      <c r="A25" s="32" t="s">
        <v>37</v>
      </c>
      <c r="B25" s="33" t="s">
        <v>38</v>
      </c>
      <c r="C25" s="751">
        <v>0</v>
      </c>
      <c r="D25" s="752"/>
      <c r="E25" s="751">
        <v>0</v>
      </c>
      <c r="F25" s="752"/>
      <c r="G25" s="24"/>
      <c r="H25" s="24"/>
    </row>
    <row r="26" spans="1:8" ht="15.75" x14ac:dyDescent="0.25">
      <c r="A26" s="32" t="s">
        <v>39</v>
      </c>
      <c r="B26" s="33" t="s">
        <v>40</v>
      </c>
      <c r="C26" s="751">
        <v>0</v>
      </c>
      <c r="D26" s="752"/>
      <c r="E26" s="751">
        <v>0</v>
      </c>
      <c r="F26" s="752"/>
      <c r="G26" s="24"/>
      <c r="H26" s="24"/>
    </row>
    <row r="27" spans="1:8" ht="15.75" x14ac:dyDescent="0.25">
      <c r="A27" s="32" t="s">
        <v>41</v>
      </c>
      <c r="B27" s="33" t="s">
        <v>42</v>
      </c>
      <c r="C27" s="758">
        <v>132</v>
      </c>
      <c r="D27" s="758"/>
      <c r="E27" s="753">
        <v>132.142369</v>
      </c>
      <c r="F27" s="753"/>
      <c r="G27" s="24"/>
      <c r="H27" s="24"/>
    </row>
    <row r="28" spans="1:8" ht="31.5" x14ac:dyDescent="0.25">
      <c r="A28" s="34"/>
      <c r="B28" s="38" t="s">
        <v>43</v>
      </c>
      <c r="C28" s="753">
        <v>17468</v>
      </c>
      <c r="D28" s="753"/>
      <c r="E28" s="753">
        <v>144873.32861270002</v>
      </c>
      <c r="F28" s="753"/>
      <c r="G28" s="24"/>
      <c r="H28" s="24"/>
    </row>
    <row r="29" spans="1:8" ht="15.75" x14ac:dyDescent="0.25">
      <c r="A29" s="760" t="s">
        <v>44</v>
      </c>
      <c r="B29" s="760"/>
      <c r="C29" s="760"/>
      <c r="D29" s="760"/>
      <c r="E29" s="760"/>
      <c r="F29" s="760"/>
      <c r="G29" s="24"/>
      <c r="H29" s="24"/>
    </row>
    <row r="30" spans="1:8" ht="15.75" x14ac:dyDescent="0.25">
      <c r="A30" s="34">
        <v>1</v>
      </c>
      <c r="B30" s="33" t="s">
        <v>45</v>
      </c>
      <c r="C30" s="759"/>
      <c r="D30" s="759"/>
      <c r="E30" s="753"/>
      <c r="F30" s="753"/>
      <c r="G30" s="24"/>
      <c r="H30" s="24"/>
    </row>
    <row r="31" spans="1:8" ht="15.75" x14ac:dyDescent="0.25">
      <c r="A31" s="34">
        <v>2</v>
      </c>
      <c r="B31" s="33" t="s">
        <v>46</v>
      </c>
      <c r="C31" s="751">
        <v>16</v>
      </c>
      <c r="D31" s="752"/>
      <c r="E31" s="753">
        <v>700.62218580000001</v>
      </c>
      <c r="F31" s="753"/>
      <c r="G31" s="24"/>
      <c r="H31" s="24"/>
    </row>
    <row r="32" spans="1:8" ht="15.75" x14ac:dyDescent="0.25">
      <c r="A32" s="34">
        <v>3</v>
      </c>
      <c r="B32" s="33" t="s">
        <v>47</v>
      </c>
      <c r="C32" s="758">
        <v>0</v>
      </c>
      <c r="D32" s="758"/>
      <c r="E32" s="753">
        <v>0</v>
      </c>
      <c r="F32" s="753"/>
      <c r="G32" s="24"/>
      <c r="H32" s="24"/>
    </row>
    <row r="33" spans="1:9" ht="15.75" x14ac:dyDescent="0.25">
      <c r="A33" s="34">
        <v>4</v>
      </c>
      <c r="B33" s="33" t="s">
        <v>48</v>
      </c>
      <c r="C33" s="758">
        <v>5327</v>
      </c>
      <c r="D33" s="758"/>
      <c r="E33" s="753">
        <v>137547.9881397</v>
      </c>
      <c r="F33" s="753"/>
      <c r="G33" s="24"/>
      <c r="H33" s="24"/>
    </row>
    <row r="34" spans="1:9" ht="15.75" x14ac:dyDescent="0.25">
      <c r="A34" s="34">
        <v>5</v>
      </c>
      <c r="B34" s="33" t="s">
        <v>49</v>
      </c>
      <c r="C34" s="751">
        <v>31258</v>
      </c>
      <c r="D34" s="752"/>
      <c r="E34" s="753">
        <v>142634.65170379999</v>
      </c>
      <c r="F34" s="753"/>
      <c r="G34" s="24"/>
      <c r="H34" s="24"/>
    </row>
    <row r="35" spans="1:9" ht="15.75" x14ac:dyDescent="0.25">
      <c r="A35" s="34"/>
      <c r="B35" s="38" t="s">
        <v>50</v>
      </c>
      <c r="C35" s="754">
        <v>36601</v>
      </c>
      <c r="D35" s="755"/>
      <c r="E35" s="754">
        <v>280883.26202929998</v>
      </c>
      <c r="F35" s="755"/>
      <c r="G35" s="24"/>
      <c r="H35" s="24"/>
    </row>
    <row r="36" spans="1:9" ht="32.25" thickBot="1" x14ac:dyDescent="0.3">
      <c r="A36" s="39"/>
      <c r="B36" s="40" t="s">
        <v>51</v>
      </c>
      <c r="C36" s="756">
        <v>54069</v>
      </c>
      <c r="D36" s="757"/>
      <c r="E36" s="756">
        <v>425756.59064199997</v>
      </c>
      <c r="F36" s="757"/>
      <c r="G36" s="24"/>
      <c r="H36" s="24"/>
    </row>
    <row r="37" spans="1:9" ht="15.75" x14ac:dyDescent="0.25">
      <c r="A37" s="41"/>
      <c r="G37" s="7" t="s">
        <v>52</v>
      </c>
    </row>
    <row r="38" spans="1:9" ht="18" x14ac:dyDescent="0.25">
      <c r="A38" s="42" t="s">
        <v>53</v>
      </c>
      <c r="B38" s="43"/>
      <c r="C38" s="43"/>
      <c r="D38" s="43"/>
      <c r="E38" s="44"/>
      <c r="F38" s="44"/>
      <c r="G38" s="44"/>
      <c r="H38" s="44"/>
      <c r="I38" s="44"/>
    </row>
    <row r="39" spans="1:9" ht="63" x14ac:dyDescent="0.25">
      <c r="A39" s="45"/>
      <c r="B39" s="46" t="s">
        <v>54</v>
      </c>
      <c r="C39" s="46" t="s">
        <v>55</v>
      </c>
      <c r="D39" s="47" t="s">
        <v>68</v>
      </c>
      <c r="E39" s="48"/>
      <c r="F39" s="48"/>
      <c r="G39" s="48"/>
      <c r="H39" s="48"/>
      <c r="I39" s="48"/>
    </row>
    <row r="40" spans="1:9" ht="15.75" x14ac:dyDescent="0.25">
      <c r="A40" s="49" t="s">
        <v>25</v>
      </c>
      <c r="B40" s="30" t="s">
        <v>56</v>
      </c>
      <c r="C40" s="19">
        <v>3614</v>
      </c>
      <c r="D40" s="19">
        <v>9652.3735589999997</v>
      </c>
      <c r="E40" s="24"/>
      <c r="F40" s="24"/>
      <c r="G40" s="24"/>
      <c r="H40" s="24"/>
      <c r="I40" s="48"/>
    </row>
    <row r="41" spans="1:9" ht="15.75" x14ac:dyDescent="0.25">
      <c r="A41" s="49">
        <v>1</v>
      </c>
      <c r="B41" s="30" t="s">
        <v>57</v>
      </c>
      <c r="C41" s="50">
        <v>0</v>
      </c>
      <c r="D41" s="19">
        <v>0</v>
      </c>
      <c r="E41" s="24"/>
      <c r="F41" s="24"/>
      <c r="G41" s="24"/>
      <c r="H41" s="24"/>
      <c r="I41" s="48"/>
    </row>
    <row r="42" spans="1:9" ht="31.5" x14ac:dyDescent="0.25">
      <c r="A42" s="49">
        <v>2</v>
      </c>
      <c r="B42" s="30" t="s">
        <v>58</v>
      </c>
      <c r="C42" s="51">
        <v>448</v>
      </c>
      <c r="D42" s="19">
        <v>2145.7701690999993</v>
      </c>
      <c r="E42" s="24"/>
      <c r="F42" s="24"/>
      <c r="G42" s="24"/>
      <c r="H42" s="24"/>
      <c r="I42" s="48"/>
    </row>
    <row r="43" spans="1:9" ht="15.75" x14ac:dyDescent="0.25">
      <c r="A43" s="49">
        <v>3</v>
      </c>
      <c r="B43" s="52" t="s">
        <v>59</v>
      </c>
      <c r="C43" s="53">
        <v>0</v>
      </c>
      <c r="D43" s="19">
        <v>0</v>
      </c>
      <c r="E43" s="24"/>
      <c r="F43" s="24"/>
      <c r="G43" s="24"/>
      <c r="H43" s="24"/>
      <c r="I43" s="48"/>
    </row>
    <row r="44" spans="1:9" ht="31.5" x14ac:dyDescent="0.25">
      <c r="A44" s="49">
        <v>4</v>
      </c>
      <c r="B44" s="30" t="s">
        <v>60</v>
      </c>
      <c r="C44" s="51">
        <v>132</v>
      </c>
      <c r="D44" s="19">
        <v>133.199129</v>
      </c>
      <c r="E44" s="24"/>
      <c r="F44" s="24"/>
      <c r="G44" s="24"/>
      <c r="H44" s="24"/>
      <c r="I44" s="48"/>
    </row>
    <row r="45" spans="1:9" ht="15.75" x14ac:dyDescent="0.25">
      <c r="A45" s="49">
        <v>5</v>
      </c>
      <c r="B45" s="30" t="s">
        <v>61</v>
      </c>
      <c r="C45" s="50">
        <v>1</v>
      </c>
      <c r="D45" s="19">
        <v>5.5890000000000002E-2</v>
      </c>
      <c r="E45" s="24"/>
      <c r="F45" s="24"/>
      <c r="G45" s="24"/>
      <c r="H45" s="24"/>
      <c r="I45" s="48"/>
    </row>
    <row r="46" spans="1:9" ht="31.5" x14ac:dyDescent="0.25">
      <c r="A46" s="49">
        <v>6</v>
      </c>
      <c r="B46" s="30" t="s">
        <v>62</v>
      </c>
      <c r="C46" s="50">
        <v>181</v>
      </c>
      <c r="D46" s="19">
        <v>66.420790600000004</v>
      </c>
      <c r="E46" s="24"/>
      <c r="F46" s="24"/>
      <c r="G46" s="24"/>
      <c r="H46" s="24"/>
      <c r="I46" s="48"/>
    </row>
    <row r="47" spans="1:9" ht="63" x14ac:dyDescent="0.25">
      <c r="A47" s="49">
        <v>7</v>
      </c>
      <c r="B47" s="30" t="s">
        <v>63</v>
      </c>
      <c r="C47" s="50">
        <v>2113</v>
      </c>
      <c r="D47" s="19">
        <v>2504.5269161999995</v>
      </c>
      <c r="E47" s="24"/>
      <c r="F47" s="24"/>
      <c r="G47" s="24"/>
      <c r="H47" s="24"/>
      <c r="I47" s="48"/>
    </row>
    <row r="48" spans="1:9" ht="15.75" x14ac:dyDescent="0.25">
      <c r="A48" s="54">
        <v>8</v>
      </c>
      <c r="B48" s="30" t="s">
        <v>64</v>
      </c>
      <c r="C48" s="50">
        <v>65</v>
      </c>
      <c r="D48" s="51">
        <v>31.448060400000003</v>
      </c>
      <c r="E48" s="55"/>
      <c r="F48" s="48"/>
      <c r="G48" s="48"/>
      <c r="H48" s="48"/>
      <c r="I48" s="48"/>
    </row>
    <row r="49" spans="1:9" ht="47.25" x14ac:dyDescent="0.25">
      <c r="A49" s="54">
        <v>9</v>
      </c>
      <c r="B49" s="38" t="s">
        <v>65</v>
      </c>
      <c r="C49" s="50">
        <v>674</v>
      </c>
      <c r="D49" s="51">
        <v>4770.9526036999996</v>
      </c>
      <c r="E49" s="55"/>
      <c r="F49" s="48"/>
      <c r="G49" s="48"/>
      <c r="H49" s="48"/>
      <c r="I49" s="48"/>
    </row>
    <row r="50" spans="1:9" ht="31.5" x14ac:dyDescent="0.25">
      <c r="A50" s="56">
        <v>10</v>
      </c>
      <c r="B50" s="57" t="s">
        <v>66</v>
      </c>
      <c r="C50" s="53">
        <v>0</v>
      </c>
      <c r="D50" s="58">
        <v>0</v>
      </c>
    </row>
    <row r="51" spans="1:9" ht="15.75" x14ac:dyDescent="0.25">
      <c r="A51" s="56">
        <v>11</v>
      </c>
      <c r="B51" s="59" t="s">
        <v>67</v>
      </c>
      <c r="C51" s="53">
        <v>0</v>
      </c>
      <c r="D51" s="58">
        <v>0</v>
      </c>
    </row>
  </sheetData>
  <mergeCells count="53">
    <mergeCell ref="C9:D9"/>
    <mergeCell ref="E9:F9"/>
    <mergeCell ref="G9:H9"/>
    <mergeCell ref="I9:J9"/>
    <mergeCell ref="K9:L9"/>
    <mergeCell ref="C6:D7"/>
    <mergeCell ref="E6:F7"/>
    <mergeCell ref="G6:H7"/>
    <mergeCell ref="I6:J7"/>
    <mergeCell ref="K6:L7"/>
    <mergeCell ref="A14:D14"/>
    <mergeCell ref="C15:F15"/>
    <mergeCell ref="G15:H15"/>
    <mergeCell ref="A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30:D30"/>
    <mergeCell ref="E30:F30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29:F29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7" workbookViewId="0">
      <selection activeCell="H12" sqref="H12"/>
    </sheetView>
  </sheetViews>
  <sheetFormatPr defaultRowHeight="15" x14ac:dyDescent="0.25"/>
  <cols>
    <col min="2" max="2" width="36.85546875" customWidth="1"/>
    <col min="3" max="3" width="12.28515625" customWidth="1"/>
    <col min="4" max="4" width="9.28515625" customWidth="1"/>
    <col min="6" max="6" width="13" customWidth="1"/>
    <col min="7" max="8" width="11" bestFit="1" customWidth="1"/>
    <col min="9" max="9" width="11.5703125" customWidth="1"/>
    <col min="10" max="10" width="11.42578125" customWidth="1"/>
    <col min="11" max="11" width="11.42578125" style="110" customWidth="1"/>
  </cols>
  <sheetData>
    <row r="1" spans="1:11" ht="20.25" x14ac:dyDescent="0.25">
      <c r="B1" s="60" t="s">
        <v>69</v>
      </c>
      <c r="C1" s="61"/>
      <c r="D1" s="61"/>
      <c r="E1" s="61"/>
      <c r="F1" s="61"/>
      <c r="G1" s="61"/>
      <c r="H1" s="61"/>
      <c r="I1" s="61"/>
      <c r="J1" s="61"/>
      <c r="K1" s="62"/>
    </row>
    <row r="2" spans="1:11" ht="15.75" x14ac:dyDescent="0.25">
      <c r="A2" s="61"/>
      <c r="B2" s="61"/>
      <c r="C2" s="61"/>
      <c r="D2" s="63" t="s">
        <v>70</v>
      </c>
      <c r="E2" s="63"/>
      <c r="F2" s="63"/>
      <c r="G2" s="63"/>
      <c r="H2" s="63"/>
      <c r="I2" s="61"/>
      <c r="J2" s="63"/>
      <c r="K2" s="64"/>
    </row>
    <row r="3" spans="1:11" ht="15.75" x14ac:dyDescent="0.25">
      <c r="A3" s="61"/>
      <c r="B3" s="61"/>
      <c r="C3" s="61"/>
      <c r="D3" s="63"/>
      <c r="E3" s="61"/>
      <c r="F3" s="61"/>
      <c r="G3" s="61"/>
      <c r="H3" s="61"/>
      <c r="I3" s="61"/>
      <c r="J3" s="61"/>
      <c r="K3" s="62"/>
    </row>
    <row r="4" spans="1:11" ht="15.75" x14ac:dyDescent="0.25">
      <c r="A4" s="63" t="s">
        <v>71</v>
      </c>
      <c r="B4" s="63"/>
      <c r="C4" s="63"/>
      <c r="D4" s="63"/>
      <c r="E4" s="63"/>
      <c r="F4" s="63"/>
      <c r="G4" s="63"/>
      <c r="H4" s="63"/>
      <c r="I4" s="63"/>
      <c r="J4" s="61"/>
      <c r="K4" s="62"/>
    </row>
    <row r="5" spans="1:11" ht="15.75" x14ac:dyDescent="0.25">
      <c r="A5" s="63" t="s">
        <v>72</v>
      </c>
      <c r="B5" s="63"/>
      <c r="C5" s="65">
        <v>42614</v>
      </c>
      <c r="D5" s="63" t="s">
        <v>73</v>
      </c>
      <c r="E5" s="63"/>
      <c r="F5" s="63"/>
      <c r="G5" s="63"/>
      <c r="H5" s="63"/>
      <c r="I5" s="63"/>
      <c r="J5" s="63"/>
      <c r="K5" s="64"/>
    </row>
    <row r="6" spans="1:11" ht="15.75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2"/>
    </row>
    <row r="7" spans="1:11" ht="15.75" x14ac:dyDescent="0.25">
      <c r="A7" s="63" t="s">
        <v>74</v>
      </c>
      <c r="B7" s="63"/>
      <c r="C7" s="63"/>
      <c r="D7" s="63"/>
      <c r="E7" s="61"/>
      <c r="F7" s="61"/>
      <c r="G7" s="61"/>
      <c r="H7" s="61"/>
      <c r="I7" s="63" t="s">
        <v>75</v>
      </c>
      <c r="J7" s="63"/>
      <c r="K7" s="64"/>
    </row>
    <row r="8" spans="1:11" ht="18.75" thickBot="1" x14ac:dyDescent="0.3">
      <c r="A8" s="773" t="s">
        <v>76</v>
      </c>
      <c r="B8" s="773"/>
      <c r="C8" s="773"/>
      <c r="D8" s="773"/>
      <c r="E8" s="773"/>
      <c r="F8" s="773"/>
      <c r="G8" s="773"/>
      <c r="H8" s="773"/>
      <c r="I8" s="773"/>
      <c r="J8" s="773"/>
      <c r="K8" s="66"/>
    </row>
    <row r="9" spans="1:11" ht="15.75" x14ac:dyDescent="0.25">
      <c r="A9" s="67" t="s">
        <v>6</v>
      </c>
      <c r="B9" s="68" t="s">
        <v>77</v>
      </c>
      <c r="C9" s="774" t="s">
        <v>78</v>
      </c>
      <c r="D9" s="775"/>
      <c r="E9" s="776" t="s">
        <v>99</v>
      </c>
      <c r="F9" s="776"/>
      <c r="G9" s="777" t="s">
        <v>79</v>
      </c>
      <c r="H9" s="777"/>
      <c r="I9" s="778" t="s">
        <v>100</v>
      </c>
      <c r="J9" s="776"/>
      <c r="K9" s="69"/>
    </row>
    <row r="10" spans="1:11" ht="15.75" x14ac:dyDescent="0.25">
      <c r="A10" s="70"/>
      <c r="B10" s="71"/>
      <c r="C10" s="72" t="s">
        <v>80</v>
      </c>
      <c r="D10" s="73" t="s">
        <v>81</v>
      </c>
      <c r="E10" s="73" t="s">
        <v>80</v>
      </c>
      <c r="F10" s="73" t="s">
        <v>81</v>
      </c>
      <c r="G10" s="73" t="s">
        <v>80</v>
      </c>
      <c r="H10" s="73" t="s">
        <v>81</v>
      </c>
      <c r="I10" s="73" t="s">
        <v>80</v>
      </c>
      <c r="J10" s="73" t="s">
        <v>81</v>
      </c>
      <c r="K10" s="74"/>
    </row>
    <row r="11" spans="1:11" ht="15.75" x14ac:dyDescent="0.25">
      <c r="A11" s="75"/>
      <c r="B11" s="76" t="s">
        <v>82</v>
      </c>
      <c r="C11" s="77"/>
      <c r="D11" s="78"/>
      <c r="E11" s="79"/>
      <c r="F11" s="79"/>
      <c r="G11" s="79"/>
      <c r="H11" s="79"/>
      <c r="I11" s="79"/>
      <c r="J11" s="79"/>
      <c r="K11" s="64"/>
    </row>
    <row r="12" spans="1:11" ht="15.75" customHeight="1" x14ac:dyDescent="0.25">
      <c r="A12" s="80">
        <v>1</v>
      </c>
      <c r="B12" s="81" t="s">
        <v>83</v>
      </c>
      <c r="C12" s="82"/>
      <c r="D12" s="82"/>
      <c r="E12" s="83">
        <v>2148</v>
      </c>
      <c r="F12" s="83">
        <v>2619.7064000000005</v>
      </c>
      <c r="G12" s="79" t="e">
        <v>#DIV/0!</v>
      </c>
      <c r="H12" s="79">
        <v>21.960260707635033</v>
      </c>
      <c r="I12" s="84">
        <v>3847</v>
      </c>
      <c r="J12" s="85">
        <v>4675.6762272000014</v>
      </c>
      <c r="K12" s="64"/>
    </row>
    <row r="13" spans="1:11" ht="15.75" customHeight="1" x14ac:dyDescent="0.25">
      <c r="A13" s="80" t="s">
        <v>84</v>
      </c>
      <c r="B13" s="81" t="s">
        <v>85</v>
      </c>
      <c r="C13" s="77"/>
      <c r="D13" s="77"/>
      <c r="E13" s="86">
        <v>1049</v>
      </c>
      <c r="F13" s="87">
        <v>1487.0534900000002</v>
      </c>
      <c r="G13" s="79" t="e">
        <v>#DIV/0!</v>
      </c>
      <c r="H13" s="79">
        <v>41.759150619637772</v>
      </c>
      <c r="I13" s="84">
        <v>1870</v>
      </c>
      <c r="J13" s="85">
        <v>2524.8366972000003</v>
      </c>
      <c r="K13" s="64"/>
    </row>
    <row r="14" spans="1:11" ht="15.75" customHeight="1" x14ac:dyDescent="0.25">
      <c r="A14" s="80" t="s">
        <v>86</v>
      </c>
      <c r="B14" s="81" t="s">
        <v>87</v>
      </c>
      <c r="C14" s="82"/>
      <c r="D14" s="82"/>
      <c r="E14" s="83">
        <v>1099</v>
      </c>
      <c r="F14" s="83">
        <v>1132.6529100000002</v>
      </c>
      <c r="G14" s="79" t="e">
        <v>#DIV/0!</v>
      </c>
      <c r="H14" s="79">
        <v>3.0621392174704503</v>
      </c>
      <c r="I14" s="84">
        <v>1977</v>
      </c>
      <c r="J14" s="85">
        <v>2150.8395300000007</v>
      </c>
      <c r="K14" s="64"/>
    </row>
    <row r="15" spans="1:11" ht="15.75" customHeight="1" x14ac:dyDescent="0.25">
      <c r="A15" s="80">
        <v>2</v>
      </c>
      <c r="B15" s="81" t="s">
        <v>88</v>
      </c>
      <c r="C15" s="82"/>
      <c r="D15" s="82"/>
      <c r="E15" s="83">
        <v>1411</v>
      </c>
      <c r="F15" s="83">
        <v>27538.057350000003</v>
      </c>
      <c r="G15" s="79" t="e">
        <v>#DIV/0!</v>
      </c>
      <c r="H15" s="79">
        <v>1851.6695499645643</v>
      </c>
      <c r="I15" s="84">
        <v>6259</v>
      </c>
      <c r="J15" s="85">
        <v>61784.518480600003</v>
      </c>
      <c r="K15" s="64"/>
    </row>
    <row r="16" spans="1:11" ht="15.75" customHeight="1" x14ac:dyDescent="0.25">
      <c r="A16" s="80">
        <v>3</v>
      </c>
      <c r="B16" s="81" t="s">
        <v>36</v>
      </c>
      <c r="C16" s="82"/>
      <c r="D16" s="82"/>
      <c r="E16" s="83">
        <v>0</v>
      </c>
      <c r="F16" s="83">
        <v>0</v>
      </c>
      <c r="G16" s="79" t="e">
        <v>#DIV/0!</v>
      </c>
      <c r="H16" s="79" t="e">
        <v>#DIV/0!</v>
      </c>
      <c r="I16" s="84">
        <v>0</v>
      </c>
      <c r="J16" s="85">
        <v>0</v>
      </c>
      <c r="K16" s="64"/>
    </row>
    <row r="17" spans="1:11" ht="15.75" customHeight="1" x14ac:dyDescent="0.25">
      <c r="A17" s="80">
        <v>4</v>
      </c>
      <c r="B17" s="81" t="s">
        <v>38</v>
      </c>
      <c r="C17" s="82"/>
      <c r="D17" s="82"/>
      <c r="E17" s="83">
        <v>0</v>
      </c>
      <c r="F17" s="83">
        <v>0</v>
      </c>
      <c r="G17" s="79" t="e">
        <v>#DIV/0!</v>
      </c>
      <c r="H17" s="79" t="e">
        <v>#DIV/0!</v>
      </c>
      <c r="I17" s="84">
        <v>0</v>
      </c>
      <c r="J17" s="85">
        <v>0</v>
      </c>
      <c r="K17" s="64"/>
    </row>
    <row r="18" spans="1:11" ht="15.75" customHeight="1" x14ac:dyDescent="0.25">
      <c r="A18" s="80">
        <v>5</v>
      </c>
      <c r="B18" s="81" t="s">
        <v>40</v>
      </c>
      <c r="C18" s="82"/>
      <c r="D18" s="82"/>
      <c r="E18" s="83">
        <v>0</v>
      </c>
      <c r="F18" s="83">
        <v>0</v>
      </c>
      <c r="G18" s="79" t="e">
        <v>#DIV/0!</v>
      </c>
      <c r="H18" s="79" t="e">
        <v>#DIV/0!</v>
      </c>
      <c r="I18" s="84">
        <v>0</v>
      </c>
      <c r="J18" s="85">
        <v>0</v>
      </c>
      <c r="K18" s="64"/>
    </row>
    <row r="19" spans="1:11" ht="15.75" customHeight="1" x14ac:dyDescent="0.25">
      <c r="A19" s="80">
        <v>6</v>
      </c>
      <c r="B19" s="81" t="s">
        <v>89</v>
      </c>
      <c r="C19" s="82"/>
      <c r="D19" s="82"/>
      <c r="E19" s="83">
        <v>0</v>
      </c>
      <c r="F19" s="83">
        <v>0</v>
      </c>
      <c r="G19" s="79" t="e">
        <v>#DIV/0!</v>
      </c>
      <c r="H19" s="79" t="e">
        <v>#DIV/0!</v>
      </c>
      <c r="I19" s="84">
        <v>0</v>
      </c>
      <c r="J19" s="85">
        <v>0</v>
      </c>
      <c r="K19" s="64"/>
    </row>
    <row r="20" spans="1:11" ht="15.75" customHeight="1" x14ac:dyDescent="0.25">
      <c r="A20" s="80">
        <v>7</v>
      </c>
      <c r="B20" s="81" t="s">
        <v>90</v>
      </c>
      <c r="C20" s="82"/>
      <c r="D20" s="82"/>
      <c r="E20" s="83">
        <v>432</v>
      </c>
      <c r="F20" s="83">
        <v>7983.7714999999998</v>
      </c>
      <c r="G20" s="79" t="e">
        <v>#DIV/0!</v>
      </c>
      <c r="H20" s="79">
        <v>1748.0952546296298</v>
      </c>
      <c r="I20" s="84">
        <v>7230</v>
      </c>
      <c r="J20" s="85">
        <v>78280.991535900001</v>
      </c>
      <c r="K20" s="64"/>
    </row>
    <row r="21" spans="1:11" ht="15.75" customHeight="1" x14ac:dyDescent="0.25">
      <c r="A21" s="80">
        <v>8</v>
      </c>
      <c r="B21" s="81" t="s">
        <v>91</v>
      </c>
      <c r="C21" s="82"/>
      <c r="D21" s="82"/>
      <c r="E21" s="83">
        <v>89</v>
      </c>
      <c r="F21" s="83">
        <v>106</v>
      </c>
      <c r="G21" s="79" t="e">
        <v>#DIV/0!</v>
      </c>
      <c r="H21" s="79">
        <v>19.101123595505616</v>
      </c>
      <c r="I21" s="84">
        <v>132</v>
      </c>
      <c r="J21" s="85">
        <v>132.142369</v>
      </c>
      <c r="K21" s="64"/>
    </row>
    <row r="22" spans="1:11" ht="15.75" x14ac:dyDescent="0.25">
      <c r="A22" s="88"/>
      <c r="B22" s="82" t="s">
        <v>92</v>
      </c>
      <c r="C22" s="83">
        <v>0</v>
      </c>
      <c r="D22" s="83">
        <v>0</v>
      </c>
      <c r="E22" s="83">
        <v>4080</v>
      </c>
      <c r="F22" s="83">
        <v>38247.535250000001</v>
      </c>
      <c r="G22" s="79" t="e">
        <v>#DIV/0!</v>
      </c>
      <c r="H22" s="79">
        <v>837.43958946078442</v>
      </c>
      <c r="I22" s="84">
        <v>17468</v>
      </c>
      <c r="J22" s="85">
        <v>144873.32861270002</v>
      </c>
      <c r="K22" s="89"/>
    </row>
    <row r="23" spans="1:11" ht="15.75" x14ac:dyDescent="0.25">
      <c r="A23" s="88"/>
      <c r="B23" s="90" t="s">
        <v>93</v>
      </c>
      <c r="C23" s="91"/>
      <c r="D23" s="91"/>
      <c r="E23" s="92"/>
      <c r="F23" s="92"/>
      <c r="G23" s="93"/>
      <c r="H23" s="93"/>
      <c r="I23" s="92"/>
      <c r="J23" s="94"/>
      <c r="K23" s="95"/>
    </row>
    <row r="24" spans="1:11" ht="15.75" x14ac:dyDescent="0.25">
      <c r="A24" s="80">
        <v>1</v>
      </c>
      <c r="B24" s="96" t="s">
        <v>45</v>
      </c>
      <c r="C24" s="97"/>
      <c r="D24" s="97"/>
      <c r="E24" s="98">
        <v>0</v>
      </c>
      <c r="F24" s="98">
        <v>0</v>
      </c>
      <c r="G24" s="79" t="e">
        <v>#DIV/0!</v>
      </c>
      <c r="H24" s="79" t="e">
        <v>#DIV/0!</v>
      </c>
      <c r="I24" s="98">
        <v>0</v>
      </c>
      <c r="J24" s="99">
        <v>0</v>
      </c>
      <c r="K24" s="64"/>
    </row>
    <row r="25" spans="1:11" ht="15.75" customHeight="1" x14ac:dyDescent="0.25">
      <c r="A25" s="80">
        <v>2</v>
      </c>
      <c r="B25" s="100" t="s">
        <v>46</v>
      </c>
      <c r="C25" s="82"/>
      <c r="D25" s="82"/>
      <c r="E25" s="83">
        <v>13</v>
      </c>
      <c r="F25" s="83">
        <v>51.069608000000002</v>
      </c>
      <c r="G25" s="79" t="e">
        <v>#DIV/0!</v>
      </c>
      <c r="H25" s="79" t="e">
        <v>#DIV/0!</v>
      </c>
      <c r="I25" s="84">
        <v>16</v>
      </c>
      <c r="J25" s="85">
        <v>700.62218580000001</v>
      </c>
      <c r="K25" s="64"/>
    </row>
    <row r="26" spans="1:11" ht="15.75" customHeight="1" x14ac:dyDescent="0.25">
      <c r="A26" s="80">
        <v>3</v>
      </c>
      <c r="B26" s="81" t="s">
        <v>94</v>
      </c>
      <c r="C26" s="82"/>
      <c r="D26" s="82"/>
      <c r="E26" s="83">
        <v>0</v>
      </c>
      <c r="F26" s="83">
        <v>0</v>
      </c>
      <c r="G26" s="79" t="e">
        <v>#DIV/0!</v>
      </c>
      <c r="H26" s="79" t="e">
        <v>#DIV/0!</v>
      </c>
      <c r="I26" s="84">
        <v>0</v>
      </c>
      <c r="J26" s="85">
        <v>0</v>
      </c>
      <c r="K26" s="64"/>
    </row>
    <row r="27" spans="1:11" ht="15.75" customHeight="1" x14ac:dyDescent="0.25">
      <c r="A27" s="80">
        <v>4</v>
      </c>
      <c r="B27" s="81" t="s">
        <v>95</v>
      </c>
      <c r="C27" s="82"/>
      <c r="D27" s="82"/>
      <c r="E27" s="83">
        <v>995</v>
      </c>
      <c r="F27" s="83">
        <v>29878.348999999998</v>
      </c>
      <c r="G27" s="79" t="e">
        <v>#DIV/0!</v>
      </c>
      <c r="H27" s="79" t="e">
        <v>#DIV/0!</v>
      </c>
      <c r="I27" s="84">
        <v>5327</v>
      </c>
      <c r="J27" s="85">
        <v>137547.9881397</v>
      </c>
      <c r="K27" s="64"/>
    </row>
    <row r="28" spans="1:11" ht="15.75" customHeight="1" x14ac:dyDescent="0.25">
      <c r="A28" s="80">
        <v>5</v>
      </c>
      <c r="B28" s="100" t="s">
        <v>96</v>
      </c>
      <c r="C28" s="82"/>
      <c r="D28" s="82"/>
      <c r="E28" s="83">
        <v>25151</v>
      </c>
      <c r="F28" s="83">
        <v>66686.822878000006</v>
      </c>
      <c r="G28" s="79" t="e">
        <v>#DIV/0!</v>
      </c>
      <c r="H28" s="79" t="e">
        <v>#DIV/0!</v>
      </c>
      <c r="I28" s="84">
        <v>31258</v>
      </c>
      <c r="J28" s="85">
        <v>142634.65170379999</v>
      </c>
      <c r="K28" s="64"/>
    </row>
    <row r="29" spans="1:11" ht="15.75" x14ac:dyDescent="0.25">
      <c r="A29" s="58"/>
      <c r="B29" s="101" t="s">
        <v>97</v>
      </c>
      <c r="C29" s="102">
        <v>0</v>
      </c>
      <c r="D29" s="102">
        <v>0</v>
      </c>
      <c r="E29" s="102">
        <v>26159</v>
      </c>
      <c r="F29" s="103">
        <v>96616.241486000014</v>
      </c>
      <c r="G29" s="79" t="e">
        <v>#DIV/0!</v>
      </c>
      <c r="H29" s="79" t="e">
        <v>#DIV/0!</v>
      </c>
      <c r="I29" s="104">
        <v>36601</v>
      </c>
      <c r="J29" s="105">
        <v>280883.26202929998</v>
      </c>
      <c r="K29" s="62"/>
    </row>
    <row r="30" spans="1:11" ht="15.75" x14ac:dyDescent="0.25">
      <c r="A30" s="106"/>
      <c r="B30" s="107" t="s">
        <v>98</v>
      </c>
      <c r="C30" s="108">
        <v>0</v>
      </c>
      <c r="D30" s="108">
        <v>0</v>
      </c>
      <c r="E30" s="108">
        <v>30239</v>
      </c>
      <c r="F30" s="109">
        <v>134863.77673600003</v>
      </c>
      <c r="G30" s="79" t="e">
        <v>#DIV/0!</v>
      </c>
      <c r="H30" s="79" t="e">
        <v>#DIV/0!</v>
      </c>
      <c r="I30" s="104">
        <v>54069</v>
      </c>
      <c r="J30" s="105">
        <v>425756.59064199997</v>
      </c>
      <c r="K30" s="62"/>
    </row>
  </sheetData>
  <mergeCells count="5">
    <mergeCell ref="A8:J8"/>
    <mergeCell ref="C9:D9"/>
    <mergeCell ref="E9:F9"/>
    <mergeCell ref="G9:H9"/>
    <mergeCell ref="I9:J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workbookViewId="0">
      <selection activeCell="C8" sqref="C8"/>
    </sheetView>
  </sheetViews>
  <sheetFormatPr defaultRowHeight="15" x14ac:dyDescent="0.25"/>
  <cols>
    <col min="2" max="2" width="31.28515625" customWidth="1"/>
    <col min="3" max="3" width="15.5703125" customWidth="1"/>
    <col min="4" max="4" width="12.5703125" customWidth="1"/>
    <col min="5" max="5" width="5.42578125" bestFit="1" customWidth="1"/>
    <col min="6" max="6" width="23.7109375" customWidth="1"/>
  </cols>
  <sheetData>
    <row r="1" spans="1:6" ht="18.75" x14ac:dyDescent="0.25">
      <c r="A1" s="779" t="s">
        <v>101</v>
      </c>
      <c r="B1" s="779"/>
      <c r="C1" s="779"/>
      <c r="D1" s="779"/>
      <c r="E1" s="779"/>
    </row>
    <row r="2" spans="1:6" s="112" customFormat="1" ht="15.75" x14ac:dyDescent="0.25">
      <c r="A2" s="780" t="s">
        <v>102</v>
      </c>
      <c r="B2" s="780"/>
      <c r="C2" s="780"/>
      <c r="D2" s="111"/>
      <c r="E2"/>
      <c r="F2"/>
    </row>
    <row r="3" spans="1:6" ht="15.75" x14ac:dyDescent="0.25">
      <c r="A3" s="780"/>
      <c r="B3" s="780"/>
      <c r="C3" s="780"/>
      <c r="D3" s="113">
        <v>42614</v>
      </c>
    </row>
    <row r="4" spans="1:6" x14ac:dyDescent="0.25">
      <c r="D4" s="114" t="s">
        <v>103</v>
      </c>
    </row>
    <row r="5" spans="1:6" ht="21" x14ac:dyDescent="0.35">
      <c r="B5" s="115" t="s">
        <v>104</v>
      </c>
      <c r="D5" s="114"/>
    </row>
    <row r="6" spans="1:6" ht="15.75" x14ac:dyDescent="0.25">
      <c r="A6" s="46" t="s">
        <v>105</v>
      </c>
      <c r="B6" s="46" t="s">
        <v>20</v>
      </c>
      <c r="C6" s="781" t="s">
        <v>125</v>
      </c>
      <c r="D6" s="781"/>
    </row>
    <row r="7" spans="1:6" ht="15.75" x14ac:dyDescent="0.25">
      <c r="A7" s="46"/>
      <c r="B7" s="46"/>
      <c r="C7" s="116" t="s">
        <v>106</v>
      </c>
      <c r="D7" s="116" t="s">
        <v>107</v>
      </c>
    </row>
    <row r="8" spans="1:6" s="114" customFormat="1" ht="15.75" x14ac:dyDescent="0.25">
      <c r="A8" s="46" t="s">
        <v>25</v>
      </c>
      <c r="B8" s="117" t="s">
        <v>108</v>
      </c>
      <c r="C8" s="116">
        <v>1049</v>
      </c>
      <c r="D8" s="116">
        <v>1487.0534900000002</v>
      </c>
      <c r="E8"/>
      <c r="F8"/>
    </row>
    <row r="9" spans="1:6" s="114" customFormat="1" ht="15.75" x14ac:dyDescent="0.25">
      <c r="A9" s="46" t="s">
        <v>29</v>
      </c>
      <c r="B9" s="117" t="s">
        <v>109</v>
      </c>
      <c r="C9" s="116"/>
      <c r="D9" s="116"/>
      <c r="E9"/>
      <c r="F9"/>
    </row>
    <row r="10" spans="1:6" ht="15.75" x14ac:dyDescent="0.25">
      <c r="A10" s="118">
        <v>1</v>
      </c>
      <c r="B10" s="117" t="s">
        <v>110</v>
      </c>
      <c r="C10" s="118"/>
      <c r="D10" s="118"/>
    </row>
    <row r="11" spans="1:6" ht="15.75" x14ac:dyDescent="0.25">
      <c r="A11" s="118">
        <v>2</v>
      </c>
      <c r="B11" s="118" t="s">
        <v>111</v>
      </c>
      <c r="C11" s="118"/>
      <c r="D11" s="118"/>
    </row>
    <row r="12" spans="1:6" ht="15.75" x14ac:dyDescent="0.25">
      <c r="A12" s="118">
        <v>3</v>
      </c>
      <c r="B12" s="118" t="s">
        <v>112</v>
      </c>
      <c r="C12" s="118"/>
      <c r="D12" s="118"/>
    </row>
    <row r="13" spans="1:6" ht="15.75" x14ac:dyDescent="0.25">
      <c r="A13" s="118">
        <v>4</v>
      </c>
      <c r="B13" s="118" t="s">
        <v>113</v>
      </c>
      <c r="C13" s="118"/>
      <c r="D13" s="118"/>
    </row>
    <row r="14" spans="1:6" ht="31.5" x14ac:dyDescent="0.25">
      <c r="A14" s="118">
        <v>5</v>
      </c>
      <c r="B14" s="47" t="s">
        <v>114</v>
      </c>
      <c r="C14" s="118"/>
      <c r="D14" s="118"/>
    </row>
    <row r="15" spans="1:6" ht="31.5" x14ac:dyDescent="0.25">
      <c r="A15" s="119">
        <v>6</v>
      </c>
      <c r="B15" s="47" t="s">
        <v>115</v>
      </c>
      <c r="C15" s="118"/>
      <c r="D15" s="118"/>
    </row>
    <row r="16" spans="1:6" ht="31.5" x14ac:dyDescent="0.25">
      <c r="A16" s="119">
        <v>7</v>
      </c>
      <c r="B16" s="47" t="s">
        <v>116</v>
      </c>
      <c r="C16" s="118"/>
      <c r="D16" s="118"/>
    </row>
    <row r="17" spans="1:6" ht="15.75" x14ac:dyDescent="0.25">
      <c r="A17" s="119">
        <v>8</v>
      </c>
      <c r="B17" s="47" t="s">
        <v>117</v>
      </c>
      <c r="C17" s="118"/>
      <c r="D17" s="118"/>
    </row>
    <row r="18" spans="1:6" ht="15.75" x14ac:dyDescent="0.25">
      <c r="A18" s="118">
        <v>9</v>
      </c>
      <c r="B18" s="47" t="s">
        <v>118</v>
      </c>
      <c r="C18" s="118"/>
      <c r="D18" s="118"/>
    </row>
    <row r="19" spans="1:6" ht="15.75" x14ac:dyDescent="0.25">
      <c r="A19" s="118">
        <v>10</v>
      </c>
      <c r="B19" s="47" t="s">
        <v>119</v>
      </c>
      <c r="C19" s="118"/>
      <c r="D19" s="118"/>
    </row>
    <row r="20" spans="1:6" ht="15.75" x14ac:dyDescent="0.25">
      <c r="A20" s="118">
        <v>11</v>
      </c>
      <c r="B20" s="47" t="s">
        <v>120</v>
      </c>
      <c r="C20" s="118"/>
      <c r="D20" s="118"/>
    </row>
    <row r="21" spans="1:6" ht="15.75" x14ac:dyDescent="0.25">
      <c r="A21" s="118">
        <v>12</v>
      </c>
      <c r="B21" s="47" t="s">
        <v>121</v>
      </c>
      <c r="C21" s="118">
        <v>1099</v>
      </c>
      <c r="D21" s="118">
        <v>1132.6529100000002</v>
      </c>
    </row>
    <row r="22" spans="1:6" s="114" customFormat="1" ht="15.75" x14ac:dyDescent="0.25">
      <c r="A22" s="118"/>
      <c r="B22" s="47" t="s">
        <v>122</v>
      </c>
      <c r="C22" s="118">
        <v>1099</v>
      </c>
      <c r="D22" s="118">
        <v>1132.6529100000002</v>
      </c>
      <c r="E22"/>
      <c r="F22"/>
    </row>
    <row r="23" spans="1:6" s="114" customFormat="1" ht="15.75" x14ac:dyDescent="0.25">
      <c r="A23" s="118"/>
      <c r="B23" s="47" t="s">
        <v>123</v>
      </c>
      <c r="C23" s="118">
        <v>2148</v>
      </c>
      <c r="D23" s="118">
        <v>2619.7064000000005</v>
      </c>
      <c r="E23"/>
      <c r="F23"/>
    </row>
    <row r="24" spans="1:6" ht="75" x14ac:dyDescent="0.25">
      <c r="A24" s="120"/>
      <c r="B24" s="121" t="s">
        <v>124</v>
      </c>
      <c r="C24" s="120"/>
      <c r="D24" s="120"/>
    </row>
  </sheetData>
  <mergeCells count="3">
    <mergeCell ref="A1:E1"/>
    <mergeCell ref="A2:C3"/>
    <mergeCell ref="C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workbookViewId="0">
      <selection activeCell="E10" sqref="E10"/>
    </sheetView>
  </sheetViews>
  <sheetFormatPr defaultRowHeight="15" x14ac:dyDescent="0.25"/>
  <sheetData>
    <row r="1" spans="2:11" ht="18.75" x14ac:dyDescent="0.25">
      <c r="B1" s="43"/>
      <c r="C1" s="122" t="s">
        <v>126</v>
      </c>
      <c r="D1" s="43"/>
    </row>
    <row r="2" spans="2:11" ht="23.25" x14ac:dyDescent="0.35">
      <c r="B2" s="123" t="s">
        <v>127</v>
      </c>
    </row>
    <row r="4" spans="2:11" x14ac:dyDescent="0.25">
      <c r="B4" s="783" t="s">
        <v>128</v>
      </c>
      <c r="C4" s="783"/>
      <c r="D4" s="783"/>
      <c r="E4" s="124">
        <v>42614</v>
      </c>
    </row>
    <row r="5" spans="2:11" x14ac:dyDescent="0.25">
      <c r="H5" s="125" t="s">
        <v>129</v>
      </c>
    </row>
    <row r="6" spans="2:11" x14ac:dyDescent="0.25">
      <c r="B6" s="125" t="s">
        <v>130</v>
      </c>
    </row>
    <row r="7" spans="2:11" ht="15" customHeight="1" x14ac:dyDescent="0.25">
      <c r="B7" s="784" t="s">
        <v>139</v>
      </c>
      <c r="C7" s="785"/>
      <c r="D7" s="788" t="s">
        <v>140</v>
      </c>
      <c r="E7" s="788"/>
      <c r="F7" s="788" t="s">
        <v>141</v>
      </c>
      <c r="G7" s="788"/>
      <c r="H7" s="126" t="s">
        <v>131</v>
      </c>
      <c r="I7" s="126"/>
    </row>
    <row r="8" spans="2:11" x14ac:dyDescent="0.25">
      <c r="B8" s="786"/>
      <c r="C8" s="787"/>
      <c r="D8" s="788"/>
      <c r="E8" s="788"/>
      <c r="F8" s="788"/>
      <c r="G8" s="788"/>
      <c r="H8" s="789" t="s">
        <v>132</v>
      </c>
      <c r="I8" s="789"/>
    </row>
    <row r="9" spans="2:11" x14ac:dyDescent="0.25">
      <c r="B9" s="127" t="s">
        <v>133</v>
      </c>
      <c r="C9" s="128" t="s">
        <v>134</v>
      </c>
      <c r="D9" s="128" t="s">
        <v>133</v>
      </c>
      <c r="E9" s="128" t="s">
        <v>134</v>
      </c>
      <c r="F9" s="128" t="s">
        <v>80</v>
      </c>
      <c r="G9" s="128" t="s">
        <v>81</v>
      </c>
      <c r="H9" s="128" t="s">
        <v>133</v>
      </c>
      <c r="I9" s="129" t="s">
        <v>134</v>
      </c>
    </row>
    <row r="10" spans="2:11" x14ac:dyDescent="0.25">
      <c r="B10" s="130">
        <v>1833</v>
      </c>
      <c r="C10" s="131">
        <v>2224.3953858999998</v>
      </c>
      <c r="D10" s="131">
        <v>326</v>
      </c>
      <c r="E10" s="131">
        <v>547.86384240000007</v>
      </c>
      <c r="F10" s="131">
        <v>1778</v>
      </c>
      <c r="G10" s="131">
        <v>2404.6477333000003</v>
      </c>
      <c r="H10" s="132">
        <v>0</v>
      </c>
      <c r="I10" s="132">
        <v>0</v>
      </c>
      <c r="J10" s="133"/>
    </row>
    <row r="12" spans="2:11" ht="19.5" thickBot="1" x14ac:dyDescent="0.35">
      <c r="B12" s="134" t="s">
        <v>131</v>
      </c>
    </row>
    <row r="13" spans="2:11" x14ac:dyDescent="0.25">
      <c r="B13" s="790" t="s">
        <v>132</v>
      </c>
      <c r="C13" s="790"/>
      <c r="D13" s="791" t="s">
        <v>135</v>
      </c>
      <c r="E13" s="791"/>
      <c r="F13" s="792" t="s">
        <v>136</v>
      </c>
      <c r="G13" s="792"/>
      <c r="H13" s="792" t="s">
        <v>137</v>
      </c>
      <c r="I13" s="792"/>
      <c r="J13" s="782" t="s">
        <v>138</v>
      </c>
      <c r="K13" s="782"/>
    </row>
    <row r="14" spans="2:11" x14ac:dyDescent="0.25">
      <c r="B14" s="128" t="s">
        <v>133</v>
      </c>
      <c r="C14" s="129" t="s">
        <v>134</v>
      </c>
      <c r="D14" s="127" t="s">
        <v>133</v>
      </c>
      <c r="E14" s="128" t="s">
        <v>134</v>
      </c>
      <c r="F14" s="128" t="s">
        <v>133</v>
      </c>
      <c r="G14" s="128" t="s">
        <v>134</v>
      </c>
      <c r="H14" s="128" t="s">
        <v>133</v>
      </c>
      <c r="I14" s="128" t="s">
        <v>134</v>
      </c>
      <c r="J14" s="128" t="s">
        <v>133</v>
      </c>
      <c r="K14" s="129" t="s">
        <v>134</v>
      </c>
    </row>
    <row r="15" spans="2:11" x14ac:dyDescent="0.25">
      <c r="B15" s="135"/>
      <c r="C15" s="135"/>
      <c r="D15" s="136"/>
      <c r="E15" s="131"/>
      <c r="F15" s="131"/>
      <c r="G15" s="131"/>
      <c r="H15" s="131"/>
      <c r="I15" s="131"/>
      <c r="J15" s="131"/>
      <c r="K15" s="137"/>
    </row>
    <row r="16" spans="2:11" x14ac:dyDescent="0.25">
      <c r="B16" s="131"/>
      <c r="C16" s="131"/>
      <c r="D16" s="136"/>
      <c r="E16" s="131"/>
      <c r="F16" s="131"/>
      <c r="G16" s="131"/>
      <c r="H16" s="131"/>
      <c r="I16" s="131"/>
      <c r="J16" s="131"/>
      <c r="K16" s="137"/>
    </row>
    <row r="17" spans="2:12" x14ac:dyDescent="0.25">
      <c r="B17" s="132">
        <v>0</v>
      </c>
      <c r="C17" s="132">
        <v>0</v>
      </c>
      <c r="D17" s="132">
        <v>0</v>
      </c>
      <c r="E17" s="132">
        <v>0</v>
      </c>
      <c r="F17" s="132">
        <v>0</v>
      </c>
      <c r="G17" s="132">
        <v>0</v>
      </c>
      <c r="H17" s="132">
        <v>0</v>
      </c>
      <c r="I17" s="132">
        <v>0</v>
      </c>
      <c r="J17" s="132">
        <v>0</v>
      </c>
      <c r="K17" s="132">
        <v>0</v>
      </c>
      <c r="L17" s="133"/>
    </row>
  </sheetData>
  <mergeCells count="10">
    <mergeCell ref="J13:K13"/>
    <mergeCell ref="B4:D4"/>
    <mergeCell ref="B7:C8"/>
    <mergeCell ref="D7:E8"/>
    <mergeCell ref="F7:G8"/>
    <mergeCell ref="H8:I8"/>
    <mergeCell ref="B13:C13"/>
    <mergeCell ref="D13:E13"/>
    <mergeCell ref="F13:G13"/>
    <mergeCell ref="H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AGENDA</vt:lpstr>
      <vt:lpstr>Sheet5</vt:lpstr>
      <vt:lpstr>Sheet6</vt:lpstr>
      <vt:lpstr>Sheet1</vt:lpstr>
      <vt:lpstr>Sheet2</vt:lpstr>
      <vt:lpstr>Sheet3</vt:lpstr>
      <vt:lpstr>Sheet4</vt:lpstr>
      <vt:lpstr>AGENDA!OLE_LINK1</vt:lpstr>
      <vt:lpstr>AGENDA!Print_Area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Mithilesh Jha      /GovtSLBC/IBANK/AHM</dc:creator>
  <cp:lastModifiedBy>LDM</cp:lastModifiedBy>
  <cp:lastPrinted>2019-03-12T11:34:49Z</cp:lastPrinted>
  <dcterms:created xsi:type="dcterms:W3CDTF">2016-10-24T07:48:13Z</dcterms:created>
  <dcterms:modified xsi:type="dcterms:W3CDTF">2019-03-23T07:00:04Z</dcterms:modified>
</cp:coreProperties>
</file>